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N6op3BFOQ7stt9TIom1148j7k+zpn1kghMmrkTIoshjOIMYS0wRRYT7QteH3ebsgwDjUfSCIzRnkUq4WzjCzjQ==" workbookSaltValue="x37HyWS2SmGJbjTcXDFb+A==" workbookSpinCount="100000" lockStructure="1"/>
  <bookViews>
    <workbookView xWindow="0" yWindow="0" windowWidth="20490" windowHeight="7530"/>
  </bookViews>
  <sheets>
    <sheet name="LED照明器具入力シート" sheetId="1" r:id="rId1"/>
    <sheet name="記入例(1)" sheetId="11" r:id="rId2"/>
    <sheet name="LED照明器具入力シート(2）" sheetId="10" r:id="rId3"/>
    <sheet name="記入例(2)" sheetId="9" r:id="rId4"/>
    <sheet name="Sheet1" sheetId="2" state="hidden" r:id="rId5"/>
    <sheet name="Sheet2" sheetId="3" state="hidden" r:id="rId6"/>
    <sheet name="Sheet3" sheetId="5" state="hidden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5" i="9" l="1"/>
  <c r="U45" i="10"/>
  <c r="U45" i="11"/>
  <c r="T46" i="1"/>
  <c r="T46" i="11"/>
  <c r="U45" i="1"/>
  <c r="T46" i="9" l="1"/>
  <c r="T46" i="10"/>
  <c r="W35" i="11" l="1"/>
  <c r="T35" i="11"/>
  <c r="Q35" i="11"/>
  <c r="N35" i="11"/>
  <c r="K35" i="11"/>
  <c r="W23" i="11"/>
  <c r="T23" i="11"/>
  <c r="Q23" i="11"/>
  <c r="N23" i="11"/>
  <c r="K23" i="11"/>
  <c r="W14" i="11"/>
  <c r="W37" i="11" s="1"/>
  <c r="W38" i="11" s="1"/>
  <c r="AX35" i="10"/>
  <c r="AU35" i="10"/>
  <c r="AR35" i="10"/>
  <c r="AO35" i="10"/>
  <c r="AL35" i="10"/>
  <c r="AI35" i="10"/>
  <c r="AF35" i="10"/>
  <c r="AC35" i="10"/>
  <c r="Z35" i="10"/>
  <c r="W35" i="10"/>
  <c r="T35" i="10"/>
  <c r="Q35" i="10"/>
  <c r="N35" i="10"/>
  <c r="K35" i="10"/>
  <c r="AX23" i="10"/>
  <c r="AU23" i="10"/>
  <c r="AR23" i="10"/>
  <c r="AO23" i="10"/>
  <c r="AL23" i="10"/>
  <c r="AI23" i="10"/>
  <c r="AF23" i="10"/>
  <c r="AC23" i="10"/>
  <c r="Z23" i="10"/>
  <c r="W23" i="10"/>
  <c r="T23" i="10"/>
  <c r="Q23" i="10"/>
  <c r="N23" i="10"/>
  <c r="K23" i="10"/>
  <c r="W14" i="10"/>
  <c r="AX37" i="10" s="1"/>
  <c r="AX38" i="10" s="1"/>
  <c r="U43" i="9"/>
  <c r="R43" i="9"/>
  <c r="AU37" i="9"/>
  <c r="AU38" i="9" s="1"/>
  <c r="AU35" i="9"/>
  <c r="AU32" i="9"/>
  <c r="AU39" i="9" s="1"/>
  <c r="AU40" i="9" s="1"/>
  <c r="AU31" i="9"/>
  <c r="AU23" i="9"/>
  <c r="AU25" i="9" s="1"/>
  <c r="AU26" i="9" s="1"/>
  <c r="AX23" i="9"/>
  <c r="AX25" i="9"/>
  <c r="AX26" i="9" s="1"/>
  <c r="AX31" i="9"/>
  <c r="AX32" i="9"/>
  <c r="AX35" i="9"/>
  <c r="AX37" i="9" s="1"/>
  <c r="AX38" i="9" s="1"/>
  <c r="AX39" i="9" l="1"/>
  <c r="AX40" i="9" s="1"/>
  <c r="K25" i="11"/>
  <c r="Q25" i="11"/>
  <c r="Q26" i="11" s="1"/>
  <c r="W25" i="11"/>
  <c r="W26" i="11" s="1"/>
  <c r="K31" i="11"/>
  <c r="Q31" i="11"/>
  <c r="Q32" i="11" s="1"/>
  <c r="W31" i="11"/>
  <c r="W32" i="11" s="1"/>
  <c r="N37" i="11"/>
  <c r="N38" i="11" s="1"/>
  <c r="T37" i="11"/>
  <c r="T38" i="11" s="1"/>
  <c r="N25" i="11"/>
  <c r="N26" i="11" s="1"/>
  <c r="T25" i="11"/>
  <c r="T26" i="11" s="1"/>
  <c r="N31" i="11"/>
  <c r="N32" i="11" s="1"/>
  <c r="N39" i="11" s="1"/>
  <c r="N40" i="11" s="1"/>
  <c r="T31" i="11"/>
  <c r="T32" i="11" s="1"/>
  <c r="K37" i="11"/>
  <c r="K38" i="11" s="1"/>
  <c r="Q37" i="11"/>
  <c r="Q38" i="11" s="1"/>
  <c r="Q31" i="10"/>
  <c r="Q32" i="10" s="1"/>
  <c r="AC31" i="10"/>
  <c r="AC32" i="10" s="1"/>
  <c r="AO31" i="10"/>
  <c r="AO32" i="10" s="1"/>
  <c r="K25" i="10"/>
  <c r="Q25" i="10"/>
  <c r="Q26" i="10" s="1"/>
  <c r="W25" i="10"/>
  <c r="W26" i="10" s="1"/>
  <c r="AC25" i="10"/>
  <c r="AC26" i="10" s="1"/>
  <c r="AI25" i="10"/>
  <c r="AI26" i="10" s="1"/>
  <c r="AO25" i="10"/>
  <c r="AO26" i="10" s="1"/>
  <c r="AU25" i="10"/>
  <c r="AU26" i="10" s="1"/>
  <c r="K31" i="10"/>
  <c r="W31" i="10"/>
  <c r="W32" i="10" s="1"/>
  <c r="AI31" i="10"/>
  <c r="AI32" i="10" s="1"/>
  <c r="AI39" i="10" s="1"/>
  <c r="AI40" i="10" s="1"/>
  <c r="AU31" i="10"/>
  <c r="AU32" i="10" s="1"/>
  <c r="K37" i="10"/>
  <c r="K38" i="10" s="1"/>
  <c r="Q37" i="10"/>
  <c r="Q38" i="10" s="1"/>
  <c r="W37" i="10"/>
  <c r="W38" i="10" s="1"/>
  <c r="AC37" i="10"/>
  <c r="AC38" i="10" s="1"/>
  <c r="AI37" i="10"/>
  <c r="AI38" i="10" s="1"/>
  <c r="AO37" i="10"/>
  <c r="AO38" i="10" s="1"/>
  <c r="AU37" i="10"/>
  <c r="AU38" i="10" s="1"/>
  <c r="K26" i="10"/>
  <c r="K32" i="10"/>
  <c r="N25" i="10"/>
  <c r="N26" i="10" s="1"/>
  <c r="T25" i="10"/>
  <c r="T26" i="10" s="1"/>
  <c r="Z25" i="10"/>
  <c r="Z26" i="10" s="1"/>
  <c r="AF25" i="10"/>
  <c r="AF26" i="10" s="1"/>
  <c r="AL25" i="10"/>
  <c r="AL26" i="10" s="1"/>
  <c r="AR25" i="10"/>
  <c r="AR26" i="10" s="1"/>
  <c r="AX25" i="10"/>
  <c r="AX26" i="10" s="1"/>
  <c r="N31" i="10"/>
  <c r="N32" i="10" s="1"/>
  <c r="T31" i="10"/>
  <c r="T32" i="10" s="1"/>
  <c r="Z31" i="10"/>
  <c r="Z32" i="10" s="1"/>
  <c r="Z39" i="10" s="1"/>
  <c r="Z40" i="10" s="1"/>
  <c r="AF31" i="10"/>
  <c r="AF32" i="10" s="1"/>
  <c r="AL31" i="10"/>
  <c r="AL32" i="10" s="1"/>
  <c r="AR31" i="10"/>
  <c r="AR32" i="10" s="1"/>
  <c r="AX31" i="10"/>
  <c r="AX32" i="10" s="1"/>
  <c r="AX39" i="10" s="1"/>
  <c r="AX40" i="10" s="1"/>
  <c r="N37" i="10"/>
  <c r="N38" i="10" s="1"/>
  <c r="T37" i="10"/>
  <c r="T38" i="10" s="1"/>
  <c r="Z37" i="10"/>
  <c r="Z38" i="10" s="1"/>
  <c r="AF37" i="10"/>
  <c r="AF38" i="10" s="1"/>
  <c r="AL37" i="10"/>
  <c r="AL38" i="10" s="1"/>
  <c r="AR37" i="10"/>
  <c r="AR38" i="10" s="1"/>
  <c r="AR35" i="9"/>
  <c r="AR23" i="9"/>
  <c r="AO35" i="9"/>
  <c r="AO23" i="9"/>
  <c r="AL35" i="9"/>
  <c r="AI35" i="9"/>
  <c r="AF35" i="9"/>
  <c r="AC35" i="9"/>
  <c r="Z35" i="9"/>
  <c r="AL23" i="9"/>
  <c r="AI23" i="9"/>
  <c r="AF23" i="9"/>
  <c r="AC23" i="9"/>
  <c r="Z23" i="9"/>
  <c r="W35" i="9"/>
  <c r="T35" i="9"/>
  <c r="Q35" i="9"/>
  <c r="N35" i="9"/>
  <c r="K35" i="9"/>
  <c r="W23" i="9"/>
  <c r="T23" i="9"/>
  <c r="Q23" i="9"/>
  <c r="N23" i="9"/>
  <c r="K23" i="9"/>
  <c r="W14" i="9"/>
  <c r="Q39" i="10" l="1"/>
  <c r="Q40" i="10" s="1"/>
  <c r="AR39" i="10"/>
  <c r="AR40" i="10" s="1"/>
  <c r="W39" i="10"/>
  <c r="W40" i="10" s="1"/>
  <c r="AL39" i="10"/>
  <c r="AL40" i="10" s="1"/>
  <c r="N39" i="10"/>
  <c r="N40" i="10" s="1"/>
  <c r="K39" i="10"/>
  <c r="K40" i="10" s="1"/>
  <c r="AO39" i="10"/>
  <c r="AO40" i="10" s="1"/>
  <c r="Q39" i="11"/>
  <c r="Q40" i="11" s="1"/>
  <c r="T39" i="10"/>
  <c r="T40" i="10" s="1"/>
  <c r="W39" i="11"/>
  <c r="W40" i="11" s="1"/>
  <c r="AF39" i="10"/>
  <c r="AF40" i="10" s="1"/>
  <c r="AU39" i="10"/>
  <c r="AU40" i="10" s="1"/>
  <c r="AC39" i="10"/>
  <c r="AC40" i="10" s="1"/>
  <c r="T39" i="11"/>
  <c r="T40" i="11" s="1"/>
  <c r="R43" i="11"/>
  <c r="K32" i="11"/>
  <c r="K26" i="11"/>
  <c r="U43" i="11"/>
  <c r="R44" i="10"/>
  <c r="U44" i="10"/>
  <c r="R43" i="10"/>
  <c r="U43" i="10"/>
  <c r="AO25" i="9"/>
  <c r="AO26" i="9" s="1"/>
  <c r="AR31" i="9"/>
  <c r="AR32" i="9" s="1"/>
  <c r="AL25" i="9"/>
  <c r="AL26" i="9" s="1"/>
  <c r="AO31" i="9"/>
  <c r="AO32" i="9" s="1"/>
  <c r="AR37" i="9"/>
  <c r="AR38" i="9" s="1"/>
  <c r="AF31" i="9"/>
  <c r="AF32" i="9" s="1"/>
  <c r="AF39" i="9" s="1"/>
  <c r="AF40" i="9" s="1"/>
  <c r="AI37" i="9"/>
  <c r="AI38" i="9" s="1"/>
  <c r="AO37" i="9"/>
  <c r="AO38" i="9" s="1"/>
  <c r="AF25" i="9"/>
  <c r="AF26" i="9" s="1"/>
  <c r="AR25" i="9"/>
  <c r="AR26" i="9" s="1"/>
  <c r="AL37" i="9"/>
  <c r="AL38" i="9" s="1"/>
  <c r="AI25" i="9"/>
  <c r="AI26" i="9" s="1"/>
  <c r="AI31" i="9"/>
  <c r="AI32" i="9" s="1"/>
  <c r="AI39" i="9" s="1"/>
  <c r="AI40" i="9" s="1"/>
  <c r="Z31" i="9"/>
  <c r="Z32" i="9" s="1"/>
  <c r="Z39" i="9" s="1"/>
  <c r="Z40" i="9" s="1"/>
  <c r="AL31" i="9"/>
  <c r="AL32" i="9" s="1"/>
  <c r="AL39" i="9" s="1"/>
  <c r="AL40" i="9" s="1"/>
  <c r="AC37" i="9"/>
  <c r="AC38" i="9" s="1"/>
  <c r="Z37" i="9"/>
  <c r="Z38" i="9" s="1"/>
  <c r="AC25" i="9"/>
  <c r="AC26" i="9" s="1"/>
  <c r="Z25" i="9"/>
  <c r="Z26" i="9" s="1"/>
  <c r="AC31" i="9"/>
  <c r="AC32" i="9" s="1"/>
  <c r="AF37" i="9"/>
  <c r="AF38" i="9" s="1"/>
  <c r="T37" i="9"/>
  <c r="T38" i="9" s="1"/>
  <c r="K37" i="9"/>
  <c r="K38" i="9" s="1"/>
  <c r="N25" i="9"/>
  <c r="N26" i="9" s="1"/>
  <c r="W37" i="9"/>
  <c r="W38" i="9" s="1"/>
  <c r="T31" i="9"/>
  <c r="T32" i="9" s="1"/>
  <c r="T39" i="9" s="1"/>
  <c r="T40" i="9" s="1"/>
  <c r="Q25" i="9"/>
  <c r="Q26" i="9" s="1"/>
  <c r="K31" i="9"/>
  <c r="W31" i="9"/>
  <c r="W32" i="9" s="1"/>
  <c r="W39" i="9" s="1"/>
  <c r="W40" i="9" s="1"/>
  <c r="N37" i="9"/>
  <c r="N38" i="9" s="1"/>
  <c r="T25" i="9"/>
  <c r="T26" i="9" s="1"/>
  <c r="N31" i="9"/>
  <c r="N32" i="9" s="1"/>
  <c r="N39" i="9" s="1"/>
  <c r="N40" i="9" s="1"/>
  <c r="Q37" i="9"/>
  <c r="Q38" i="9" s="1"/>
  <c r="K25" i="9"/>
  <c r="K26" i="9" s="1"/>
  <c r="W25" i="9"/>
  <c r="W26" i="9" s="1"/>
  <c r="Q31" i="9"/>
  <c r="Q32" i="9" s="1"/>
  <c r="K35" i="1"/>
  <c r="N35" i="1"/>
  <c r="AC39" i="9" l="1"/>
  <c r="AC40" i="9" s="1"/>
  <c r="AO39" i="9"/>
  <c r="AO40" i="9" s="1"/>
  <c r="AR39" i="9"/>
  <c r="AR40" i="9" s="1"/>
  <c r="R44" i="11"/>
  <c r="K39" i="11"/>
  <c r="K40" i="11" s="1"/>
  <c r="Q39" i="9"/>
  <c r="Q40" i="9" s="1"/>
  <c r="U44" i="9"/>
  <c r="U44" i="11"/>
  <c r="K32" i="9"/>
  <c r="K23" i="1"/>
  <c r="R44" i="9" l="1"/>
  <c r="K39" i="9"/>
  <c r="K40" i="9" s="1"/>
  <c r="Q35" i="1"/>
  <c r="W35" i="1"/>
  <c r="T35" i="1"/>
  <c r="N23" i="1"/>
  <c r="Q23" i="1"/>
  <c r="T23" i="1"/>
  <c r="W23" i="1"/>
  <c r="W14" i="1" l="1"/>
  <c r="K25" i="1" l="1"/>
  <c r="Q31" i="1"/>
  <c r="Q32" i="1" s="1"/>
  <c r="W31" i="1"/>
  <c r="W32" i="1" s="1"/>
  <c r="T31" i="1"/>
  <c r="T32" i="1" s="1"/>
  <c r="Q25" i="1"/>
  <c r="Q26" i="1" s="1"/>
  <c r="Q37" i="1"/>
  <c r="Q38" i="1" s="1"/>
  <c r="N31" i="1"/>
  <c r="N32" i="1" s="1"/>
  <c r="T25" i="1"/>
  <c r="T26" i="1" s="1"/>
  <c r="N25" i="1"/>
  <c r="N26" i="1" s="1"/>
  <c r="W25" i="1"/>
  <c r="W26" i="1" s="1"/>
  <c r="W37" i="1"/>
  <c r="T37" i="1"/>
  <c r="T38" i="1" s="1"/>
  <c r="N37" i="1"/>
  <c r="N38" i="1" s="1"/>
  <c r="K37" i="1"/>
  <c r="K31" i="1"/>
  <c r="N39" i="1" l="1"/>
  <c r="N40" i="1" s="1"/>
  <c r="R43" i="1"/>
  <c r="U43" i="1"/>
  <c r="Q39" i="1"/>
  <c r="Q40" i="1" s="1"/>
  <c r="T39" i="1"/>
  <c r="T40" i="1" s="1"/>
  <c r="K32" i="1"/>
  <c r="K26" i="1"/>
  <c r="W38" i="1"/>
  <c r="W39" i="1" s="1"/>
  <c r="W40" i="1" s="1"/>
  <c r="K38" i="1"/>
  <c r="K39" i="1" l="1"/>
  <c r="K40" i="1" s="1"/>
  <c r="U44" i="1"/>
  <c r="R44" i="1"/>
</calcChain>
</file>

<file path=xl/sharedStrings.xml><?xml version="1.0" encoding="utf-8"?>
<sst xmlns="http://schemas.openxmlformats.org/spreadsheetml/2006/main" count="981" uniqueCount="280">
  <si>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</si>
  <si>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</si>
  <si>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</si>
  <si>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</si>
  <si>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</si>
  <si>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</si>
  <si>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</si>
  <si>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</si>
  <si>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</si>
  <si>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</si>
  <si>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</si>
  <si>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</si>
  <si>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年度合計</t>
    <rPh sb="0" eb="2">
      <t>ネンド</t>
    </rPh>
    <rPh sb="2" eb="4">
      <t>ゴウケイ</t>
    </rPh>
    <phoneticPr fontId="1"/>
  </si>
  <si>
    <t>調光制御内容</t>
    <rPh sb="0" eb="2">
      <t>チョウコウ</t>
    </rPh>
    <rPh sb="2" eb="4">
      <t>セイギョ</t>
    </rPh>
    <rPh sb="4" eb="6">
      <t>ナイヨウ</t>
    </rPh>
    <phoneticPr fontId="2"/>
  </si>
  <si>
    <t>削減係数</t>
    <rPh sb="0" eb="4">
      <t>サクゲンケイスウ</t>
    </rPh>
    <phoneticPr fontId="2"/>
  </si>
  <si>
    <t>定数</t>
    <rPh sb="0" eb="2">
      <t>テイスウ</t>
    </rPh>
    <phoneticPr fontId="2"/>
  </si>
  <si>
    <t>項目</t>
    <rPh sb="0" eb="2">
      <t>コウモク</t>
    </rPh>
    <phoneticPr fontId="2"/>
  </si>
  <si>
    <t>値</t>
    <rPh sb="0" eb="1">
      <t>アタイ</t>
    </rPh>
    <phoneticPr fontId="2"/>
  </si>
  <si>
    <t>出典</t>
    <rPh sb="0" eb="2">
      <t>シュッテン</t>
    </rPh>
    <phoneticPr fontId="2"/>
  </si>
  <si>
    <t>照明の耐用年数[年]</t>
    <rPh sb="0" eb="2">
      <t>ショウメイ</t>
    </rPh>
    <rPh sb="3" eb="7">
      <t>タイヨウネンスウ</t>
    </rPh>
    <rPh sb="8" eb="9">
      <t>ネン</t>
    </rPh>
    <phoneticPr fontId="4"/>
  </si>
  <si>
    <t>法定耐用年数</t>
    <rPh sb="0" eb="6">
      <t>ホウテイタイヨウネンスウ</t>
    </rPh>
    <phoneticPr fontId="2"/>
  </si>
  <si>
    <t>CO2排出係数[t-CO2/kWh]</t>
    <phoneticPr fontId="2"/>
  </si>
  <si>
    <t>メーカー</t>
    <phoneticPr fontId="2"/>
  </si>
  <si>
    <t>型番</t>
    <rPh sb="0" eb="2">
      <t>カタバン</t>
    </rPh>
    <phoneticPr fontId="2"/>
  </si>
  <si>
    <t>削減係数</t>
    <rPh sb="0" eb="2">
      <t>サクゲン</t>
    </rPh>
    <rPh sb="2" eb="4">
      <t>ケイスウ</t>
    </rPh>
    <phoneticPr fontId="2"/>
  </si>
  <si>
    <t>台数（台）</t>
    <rPh sb="0" eb="2">
      <t>ダイスウ</t>
    </rPh>
    <rPh sb="3" eb="4">
      <t>ダイ</t>
    </rPh>
    <phoneticPr fontId="2"/>
  </si>
  <si>
    <t>点灯時間（ｈ/日）</t>
    <rPh sb="0" eb="2">
      <t>テントウ</t>
    </rPh>
    <rPh sb="2" eb="4">
      <t>ジカン</t>
    </rPh>
    <rPh sb="7" eb="8">
      <t>ニチ</t>
    </rPh>
    <phoneticPr fontId="2"/>
  </si>
  <si>
    <t>LED照明器具更新に係るCO2排出削減量計算シート</t>
    <rPh sb="3" eb="5">
      <t>ショウメイ</t>
    </rPh>
    <rPh sb="5" eb="7">
      <t>キグ</t>
    </rPh>
    <rPh sb="15" eb="17">
      <t>ハイシュツ</t>
    </rPh>
    <rPh sb="19" eb="20">
      <t>リョウ</t>
    </rPh>
    <phoneticPr fontId="2"/>
  </si>
  <si>
    <t>明るさ検知</t>
    <phoneticPr fontId="2"/>
  </si>
  <si>
    <t>スケジュール</t>
    <phoneticPr fontId="2"/>
  </si>
  <si>
    <t>直管蛍光ランプ</t>
    <phoneticPr fontId="2"/>
  </si>
  <si>
    <t>種別</t>
    <rPh sb="0" eb="2">
      <t>シュベツ</t>
    </rPh>
    <phoneticPr fontId="2"/>
  </si>
  <si>
    <t>消費電力（W）</t>
    <rPh sb="0" eb="2">
      <t>ショウヒ</t>
    </rPh>
    <rPh sb="2" eb="4">
      <t>デンリョク</t>
    </rPh>
    <phoneticPr fontId="2"/>
  </si>
  <si>
    <t>FL20・FLR20形 1灯用</t>
    <phoneticPr fontId="2"/>
  </si>
  <si>
    <t>FL20・FLR20形 2灯用</t>
    <phoneticPr fontId="2"/>
  </si>
  <si>
    <t>FL20・FLR20形 3灯用</t>
    <phoneticPr fontId="2"/>
  </si>
  <si>
    <t>FL20・FLR20形 4灯用</t>
    <phoneticPr fontId="2"/>
  </si>
  <si>
    <t>FL20・FLR20形 5灯用</t>
    <phoneticPr fontId="2"/>
  </si>
  <si>
    <t>FL20・FLR20形 6灯用</t>
    <phoneticPr fontId="2"/>
  </si>
  <si>
    <t>環形蛍光ランプ</t>
    <phoneticPr fontId="2"/>
  </si>
  <si>
    <t>FCL32形+30形</t>
    <phoneticPr fontId="2"/>
  </si>
  <si>
    <t>FCL40形+32形</t>
    <phoneticPr fontId="2"/>
  </si>
  <si>
    <t>FCL40形+32形+30形</t>
    <phoneticPr fontId="2"/>
  </si>
  <si>
    <t>FHC34形+13形</t>
    <phoneticPr fontId="2"/>
  </si>
  <si>
    <t>FHC27形+20形</t>
    <phoneticPr fontId="2"/>
  </si>
  <si>
    <t>FHC34形+20形</t>
    <phoneticPr fontId="2"/>
  </si>
  <si>
    <t>FHC34形+27形</t>
    <phoneticPr fontId="2"/>
  </si>
  <si>
    <t>FHC34形+27形+20形</t>
    <phoneticPr fontId="2"/>
  </si>
  <si>
    <t>FHC41形+34形+27形</t>
    <phoneticPr fontId="2"/>
  </si>
  <si>
    <t>FHD100形+40形</t>
    <phoneticPr fontId="2"/>
  </si>
  <si>
    <t>コンパクト蛍光ランプ</t>
    <phoneticPr fontId="2"/>
  </si>
  <si>
    <t>FHF16形 1灯用 高出力</t>
    <rPh sb="13" eb="14">
      <t>リョク</t>
    </rPh>
    <phoneticPr fontId="2"/>
  </si>
  <si>
    <t>FHF16形 2灯用 高出力</t>
    <rPh sb="13" eb="14">
      <t>リョク</t>
    </rPh>
    <phoneticPr fontId="2"/>
  </si>
  <si>
    <t>FHF32形 1灯用 高出力</t>
    <phoneticPr fontId="2"/>
  </si>
  <si>
    <t>FHF32形 1灯用 定格出力又は不明</t>
    <phoneticPr fontId="2"/>
  </si>
  <si>
    <t>FHF32形 2灯用 高出力</t>
    <phoneticPr fontId="2"/>
  </si>
  <si>
    <t>FHF32形 2灯用 定格出力又は不明</t>
    <phoneticPr fontId="2"/>
  </si>
  <si>
    <t>FHF32形 3灯用 高出力</t>
    <phoneticPr fontId="2"/>
  </si>
  <si>
    <t>FHF32形 3灯用 定格出力又は不明</t>
    <phoneticPr fontId="2"/>
  </si>
  <si>
    <t>FHF32形 4灯用 高出力</t>
    <phoneticPr fontId="2"/>
  </si>
  <si>
    <t>FHF32形 4灯用 定格出力又は不明</t>
    <phoneticPr fontId="2"/>
  </si>
  <si>
    <t>FHF32形 5灯用 高出力</t>
    <phoneticPr fontId="2"/>
  </si>
  <si>
    <t>FHF32形 5灯用 定格出力又は不明</t>
    <phoneticPr fontId="2"/>
  </si>
  <si>
    <t>FHF32形 6灯用 高出力</t>
    <phoneticPr fontId="2"/>
  </si>
  <si>
    <t>FHF32形 6灯用 定格出力又は不明</t>
    <phoneticPr fontId="2"/>
  </si>
  <si>
    <t>FHF63形 1灯用</t>
    <phoneticPr fontId="2"/>
  </si>
  <si>
    <t>FHF63形 2灯用</t>
    <phoneticPr fontId="2"/>
  </si>
  <si>
    <t>FHF86形 1灯用</t>
    <phoneticPr fontId="2"/>
  </si>
  <si>
    <t>FHF86形 2灯用</t>
    <phoneticPr fontId="2"/>
  </si>
  <si>
    <t>FHF86形 3灯用</t>
    <phoneticPr fontId="2"/>
  </si>
  <si>
    <t>FL40形 1灯用 磁気式安定器</t>
    <phoneticPr fontId="2"/>
  </si>
  <si>
    <t>FL40形 2灯用 磁気式安定器</t>
    <phoneticPr fontId="2"/>
  </si>
  <si>
    <t>FL40形 3灯用 磁気式安定器</t>
    <phoneticPr fontId="2"/>
  </si>
  <si>
    <t>FL40形 4灯用 磁気式安定器</t>
    <phoneticPr fontId="2"/>
  </si>
  <si>
    <t>FL40形 5灯用 磁気式安定器</t>
    <phoneticPr fontId="2"/>
  </si>
  <si>
    <t>FL40形 6灯用 磁気式安定器</t>
    <phoneticPr fontId="2"/>
  </si>
  <si>
    <t>FLR40形 1灯用 磁気式安定器</t>
    <phoneticPr fontId="2"/>
  </si>
  <si>
    <t>FLR40形 2灯用 磁気式安定器</t>
    <phoneticPr fontId="2"/>
  </si>
  <si>
    <t>FLR40形 3灯用 磁気式安定器</t>
    <phoneticPr fontId="2"/>
  </si>
  <si>
    <t>FLR40形 4灯用 磁気式安定器</t>
    <phoneticPr fontId="2"/>
  </si>
  <si>
    <t>FLR40形 5灯用 磁気式安定器</t>
    <phoneticPr fontId="2"/>
  </si>
  <si>
    <t>FLR40形 6灯用 磁気式安定器</t>
    <phoneticPr fontId="2"/>
  </si>
  <si>
    <t>FLR110形 1灯用 磁気式安定器</t>
    <phoneticPr fontId="2"/>
  </si>
  <si>
    <t>FLR110形 1灯用 電子安定器</t>
    <phoneticPr fontId="2"/>
  </si>
  <si>
    <t>FLR110形 2灯用 磁気式安定器</t>
    <phoneticPr fontId="2"/>
  </si>
  <si>
    <t>FLR110形 2灯用 電子安定器</t>
    <phoneticPr fontId="2"/>
  </si>
  <si>
    <t>FLR110形 3灯用 磁気式安定器</t>
    <phoneticPr fontId="2"/>
  </si>
  <si>
    <t>FLR110形 3灯用 電子安定器</t>
    <phoneticPr fontId="2"/>
  </si>
  <si>
    <t>FCL20形 1灯用</t>
    <phoneticPr fontId="2"/>
  </si>
  <si>
    <t>FCL30形 1灯用</t>
    <phoneticPr fontId="2"/>
  </si>
  <si>
    <t>FCL32形 1灯用</t>
    <phoneticPr fontId="2"/>
  </si>
  <si>
    <r>
      <t>FCL40</t>
    </r>
    <r>
      <rPr>
        <sz val="11"/>
        <color rgb="FF000000"/>
        <rFont val="游ゴシック"/>
        <family val="3"/>
        <charset val="128"/>
        <scheme val="minor"/>
      </rPr>
      <t>形</t>
    </r>
    <r>
      <rPr>
        <sz val="11"/>
        <color rgb="FF000000"/>
        <rFont val="游ゴシック"/>
        <family val="2"/>
        <scheme val="minor"/>
      </rPr>
      <t xml:space="preserve"> </t>
    </r>
    <r>
      <rPr>
        <sz val="11"/>
        <color rgb="FF000000"/>
        <rFont val="Calibri"/>
        <family val="2"/>
      </rPr>
      <t>1</t>
    </r>
    <r>
      <rPr>
        <sz val="11"/>
        <color rgb="FF000000"/>
        <rFont val="游ゴシック"/>
        <family val="3"/>
        <charset val="128"/>
        <scheme val="minor"/>
      </rPr>
      <t>灯用</t>
    </r>
    <phoneticPr fontId="2"/>
  </si>
  <si>
    <t>FHC13形 1灯用</t>
    <phoneticPr fontId="2"/>
  </si>
  <si>
    <t>FHC20形 1灯用</t>
    <phoneticPr fontId="2"/>
  </si>
  <si>
    <t>FHC27形 1灯用</t>
    <phoneticPr fontId="2"/>
  </si>
  <si>
    <t>FHD40形 1灯用</t>
    <phoneticPr fontId="2"/>
  </si>
  <si>
    <t>FHD70形 1灯用</t>
    <phoneticPr fontId="2"/>
  </si>
  <si>
    <t>FHD85形 1灯用</t>
    <phoneticPr fontId="2"/>
  </si>
  <si>
    <t>FHD100形 1灯用</t>
    <phoneticPr fontId="2"/>
  </si>
  <si>
    <t>FDL13形 1灯用</t>
    <phoneticPr fontId="2"/>
  </si>
  <si>
    <t>FDL18形 1灯用</t>
    <phoneticPr fontId="2"/>
  </si>
  <si>
    <t>FDL27形 1灯用</t>
    <phoneticPr fontId="2"/>
  </si>
  <si>
    <t>FPL13・FML13形 1灯用</t>
    <phoneticPr fontId="2"/>
  </si>
  <si>
    <t>FPL18・FML18形 1灯用</t>
    <phoneticPr fontId="2"/>
  </si>
  <si>
    <t>FPL27形・FML27形 1灯用</t>
    <phoneticPr fontId="2"/>
  </si>
  <si>
    <t>FPL36形・FML36形 1灯用</t>
    <phoneticPr fontId="2"/>
  </si>
  <si>
    <t>FPL36形・FML36形 2灯用</t>
    <phoneticPr fontId="2"/>
  </si>
  <si>
    <t>FPL36形 3灯用</t>
    <phoneticPr fontId="2"/>
  </si>
  <si>
    <t>FPL36形 4灯用</t>
    <phoneticPr fontId="2"/>
  </si>
  <si>
    <t>FPL55形 3灯用</t>
    <phoneticPr fontId="2"/>
  </si>
  <si>
    <t>FPL55形 4灯用</t>
    <phoneticPr fontId="2"/>
  </si>
  <si>
    <t>FHP23形 1灯用</t>
    <phoneticPr fontId="2"/>
  </si>
  <si>
    <t>FHP23形 2灯用</t>
    <phoneticPr fontId="2"/>
  </si>
  <si>
    <t>FHP32形 3灯用 省電力</t>
    <phoneticPr fontId="2"/>
  </si>
  <si>
    <t>FHP32形 3灯用 定格出力又は不明</t>
    <phoneticPr fontId="2"/>
  </si>
  <si>
    <t>FHP32形 4灯用 省電力</t>
    <phoneticPr fontId="2"/>
  </si>
  <si>
    <t>FHP32形 4灯用 定格出力又は不明</t>
    <phoneticPr fontId="2"/>
  </si>
  <si>
    <t>FHP45形 3灯用</t>
    <phoneticPr fontId="2"/>
  </si>
  <si>
    <t>FHP45形 4灯用</t>
    <phoneticPr fontId="2"/>
  </si>
  <si>
    <t>FHP105形 1灯用</t>
    <phoneticPr fontId="2"/>
  </si>
  <si>
    <t>FHP105形 2灯用</t>
    <phoneticPr fontId="2"/>
  </si>
  <si>
    <t>FHT16形 1灯用</t>
    <phoneticPr fontId="2"/>
  </si>
  <si>
    <t>FHT24形 1灯用</t>
    <phoneticPr fontId="2"/>
  </si>
  <si>
    <t>FHT24形 2灯用</t>
    <phoneticPr fontId="2"/>
  </si>
  <si>
    <t>FHT24形 3灯用</t>
    <phoneticPr fontId="2"/>
  </si>
  <si>
    <t>FHT32形 1灯用</t>
    <phoneticPr fontId="2"/>
  </si>
  <si>
    <t>FHT32形 2灯用</t>
    <phoneticPr fontId="2"/>
  </si>
  <si>
    <t>FHT32形 3灯用</t>
    <phoneticPr fontId="2"/>
  </si>
  <si>
    <t>FHT32形 4灯用</t>
    <phoneticPr fontId="2"/>
  </si>
  <si>
    <t>FHT42形 1灯用</t>
    <phoneticPr fontId="2"/>
  </si>
  <si>
    <t>FHT42形 2灯用</t>
    <phoneticPr fontId="2"/>
  </si>
  <si>
    <t>FHT24形 4灯用</t>
    <phoneticPr fontId="2"/>
  </si>
  <si>
    <t>FHT42形 3灯用</t>
    <phoneticPr fontId="2"/>
  </si>
  <si>
    <t>FHT42形 4灯用</t>
    <phoneticPr fontId="2"/>
  </si>
  <si>
    <t>FHT57形 1灯用</t>
    <phoneticPr fontId="2"/>
  </si>
  <si>
    <t>FHT57形 2灯用</t>
    <phoneticPr fontId="2"/>
  </si>
  <si>
    <t>FHT57形 3灯用</t>
    <phoneticPr fontId="2"/>
  </si>
  <si>
    <t>FHT57形 4灯用</t>
    <phoneticPr fontId="2"/>
  </si>
  <si>
    <t>FPL/HF32形 3灯用</t>
    <phoneticPr fontId="2"/>
  </si>
  <si>
    <t>FPL/HF32形 4灯用</t>
    <phoneticPr fontId="2"/>
  </si>
  <si>
    <t>FPL/HF45形 3灯用</t>
    <phoneticPr fontId="2"/>
  </si>
  <si>
    <t>FPL/HF45形 4灯用</t>
    <phoneticPr fontId="2"/>
  </si>
  <si>
    <t>HIDランプ</t>
  </si>
  <si>
    <t>HIDランプ</t>
    <phoneticPr fontId="2"/>
  </si>
  <si>
    <t>高圧水銀ランプ 40形</t>
    <phoneticPr fontId="2"/>
  </si>
  <si>
    <t>高圧水銀ランプ 80形</t>
    <phoneticPr fontId="2"/>
  </si>
  <si>
    <t>高圧水銀ランプ 100形</t>
    <phoneticPr fontId="2"/>
  </si>
  <si>
    <t>高圧水銀ランプ 200形</t>
    <phoneticPr fontId="2"/>
  </si>
  <si>
    <t>高圧水銀ランプ 250形</t>
    <phoneticPr fontId="2"/>
  </si>
  <si>
    <t>高圧水銀ランプ 300形</t>
    <phoneticPr fontId="2"/>
  </si>
  <si>
    <t>高圧水銀ランプ 400形</t>
    <phoneticPr fontId="2"/>
  </si>
  <si>
    <t>高圧水銀ランプ 700形</t>
    <phoneticPr fontId="2"/>
  </si>
  <si>
    <t>高圧水銀ランプ 1000形</t>
    <phoneticPr fontId="2"/>
  </si>
  <si>
    <t>メタルハライドランプ 100形</t>
    <phoneticPr fontId="2"/>
  </si>
  <si>
    <t>メタルハライドランプ 200形</t>
    <phoneticPr fontId="2"/>
  </si>
  <si>
    <t>メタルハライドランプ 250形</t>
    <phoneticPr fontId="2"/>
  </si>
  <si>
    <t>メタルハライドランプ 300形</t>
    <phoneticPr fontId="2"/>
  </si>
  <si>
    <t>メタルハライドランプ 400形</t>
    <phoneticPr fontId="2"/>
  </si>
  <si>
    <t>メタルハライドランプ 700形</t>
    <phoneticPr fontId="2"/>
  </si>
  <si>
    <t>メタルハライドランプ 1000形</t>
    <phoneticPr fontId="2"/>
  </si>
  <si>
    <t>セラミックメタルハライドランプ 35形</t>
    <phoneticPr fontId="2"/>
  </si>
  <si>
    <t>セラミックメタルハライドランプ 70形</t>
    <phoneticPr fontId="2"/>
  </si>
  <si>
    <t>セラミックメタルハライドランプ 150形・磁気式安定器</t>
    <phoneticPr fontId="2"/>
  </si>
  <si>
    <t>セラミックメタルハライドランプ 150形・電子安定器</t>
    <phoneticPr fontId="2"/>
  </si>
  <si>
    <t>セラミックメタルハライドランプ 180形</t>
    <phoneticPr fontId="2"/>
  </si>
  <si>
    <t>セラミックメタルハライドランプ 190形</t>
    <phoneticPr fontId="2"/>
  </si>
  <si>
    <t>セラミックメタルハライドランプ 220形</t>
    <phoneticPr fontId="2"/>
  </si>
  <si>
    <t>セラミックメタルハライドランプ 230形</t>
    <phoneticPr fontId="2"/>
  </si>
  <si>
    <t>セラミックメタルハライドランプ 270形</t>
    <phoneticPr fontId="2"/>
  </si>
  <si>
    <t>セラミックメタルハライドランプ 290形</t>
    <phoneticPr fontId="2"/>
  </si>
  <si>
    <t>セラミックメタルハライドランプ 360形</t>
    <phoneticPr fontId="2"/>
  </si>
  <si>
    <t>セラミックメタルハライドランプ 100形</t>
    <phoneticPr fontId="2"/>
  </si>
  <si>
    <t>高圧ナトリウムランプ 40形</t>
    <phoneticPr fontId="2"/>
  </si>
  <si>
    <t>高圧ナトリウムランプ 75形</t>
    <phoneticPr fontId="2"/>
  </si>
  <si>
    <t>高圧ナトリウムランプ 110形</t>
    <phoneticPr fontId="2"/>
  </si>
  <si>
    <t>高圧ナトリウムランプ 180形</t>
    <phoneticPr fontId="2"/>
  </si>
  <si>
    <t>高圧ナトリウムランプ 220形</t>
    <phoneticPr fontId="2"/>
  </si>
  <si>
    <t>高圧ナトリウムランプ 270形</t>
    <phoneticPr fontId="2"/>
  </si>
  <si>
    <t>高圧ナトリウムランプ 360形</t>
    <phoneticPr fontId="2"/>
  </si>
  <si>
    <t>高圧ナトリウムランプ 660形</t>
    <phoneticPr fontId="2"/>
  </si>
  <si>
    <t>高圧ナトリウムランプ 940形</t>
    <phoneticPr fontId="2"/>
  </si>
  <si>
    <t>バラストレス水銀ランプ 100形</t>
    <phoneticPr fontId="2"/>
  </si>
  <si>
    <t>バラストレス水銀ランプ 160形</t>
    <phoneticPr fontId="2"/>
  </si>
  <si>
    <t>バラストレス水銀ランプ 250形</t>
    <phoneticPr fontId="2"/>
  </si>
  <si>
    <t>バラストレス水銀ランプ 300形</t>
    <phoneticPr fontId="2"/>
  </si>
  <si>
    <t>バラストレス水銀ランプ 500形</t>
    <phoneticPr fontId="2"/>
  </si>
  <si>
    <t>バラストレス水銀ランプ 750形</t>
    <phoneticPr fontId="2"/>
  </si>
  <si>
    <t>電球形蛍光ランプ</t>
    <phoneticPr fontId="2"/>
  </si>
  <si>
    <t>EFA15・EFD15形</t>
    <phoneticPr fontId="2"/>
  </si>
  <si>
    <t>EFA25・EFD25形</t>
    <phoneticPr fontId="2"/>
  </si>
  <si>
    <t xml:space="preserve">EFA10・EFD10形 </t>
    <phoneticPr fontId="2"/>
  </si>
  <si>
    <t>クリプトン電球</t>
    <phoneticPr fontId="2"/>
  </si>
  <si>
    <t>40形</t>
    <phoneticPr fontId="2"/>
  </si>
  <si>
    <t>60形</t>
    <phoneticPr fontId="2"/>
  </si>
  <si>
    <t>100形</t>
    <phoneticPr fontId="2"/>
  </si>
  <si>
    <t>白熱電球</t>
    <phoneticPr fontId="2"/>
  </si>
  <si>
    <t>ハロゲン電球_JD110V</t>
    <phoneticPr fontId="2"/>
  </si>
  <si>
    <t>60W</t>
    <phoneticPr fontId="2"/>
  </si>
  <si>
    <t>65W</t>
    <phoneticPr fontId="2"/>
  </si>
  <si>
    <t>85W</t>
    <phoneticPr fontId="2"/>
  </si>
  <si>
    <t>90W</t>
    <phoneticPr fontId="2"/>
  </si>
  <si>
    <t>130W</t>
    <phoneticPr fontId="2"/>
  </si>
  <si>
    <t>200W</t>
    <phoneticPr fontId="2"/>
  </si>
  <si>
    <t>250W</t>
    <phoneticPr fontId="2"/>
  </si>
  <si>
    <t xml:space="preserve">500W </t>
    <phoneticPr fontId="2"/>
  </si>
  <si>
    <t>メーカー等が分かる場合</t>
    <rPh sb="4" eb="5">
      <t>トウ</t>
    </rPh>
    <rPh sb="6" eb="7">
      <t>ワ</t>
    </rPh>
    <rPh sb="9" eb="11">
      <t>バアイ</t>
    </rPh>
    <phoneticPr fontId="2"/>
  </si>
  <si>
    <t>メーカー等不明の場合</t>
    <rPh sb="4" eb="5">
      <t>トウ</t>
    </rPh>
    <rPh sb="5" eb="7">
      <t>フメイ</t>
    </rPh>
    <rPh sb="8" eb="10">
      <t>バアイ</t>
    </rPh>
    <phoneticPr fontId="2"/>
  </si>
  <si>
    <t>共通</t>
    <rPh sb="0" eb="2">
      <t>キョウツウ</t>
    </rPh>
    <phoneticPr fontId="2"/>
  </si>
  <si>
    <t>【入力要領】</t>
    <rPh sb="1" eb="3">
      <t>ニュウリョク</t>
    </rPh>
    <rPh sb="3" eb="5">
      <t>ヨウリョウ</t>
    </rPh>
    <phoneticPr fontId="2"/>
  </si>
  <si>
    <t>〈選択〉</t>
    <rPh sb="1" eb="3">
      <t>センタク</t>
    </rPh>
    <phoneticPr fontId="2"/>
  </si>
  <si>
    <t>〈数値〉</t>
    <rPh sb="1" eb="3">
      <t>スウチ</t>
    </rPh>
    <phoneticPr fontId="2"/>
  </si>
  <si>
    <t>調光制御</t>
    <rPh sb="0" eb="2">
      <t>チョウコウ</t>
    </rPh>
    <rPh sb="2" eb="4">
      <t>セイギョ</t>
    </rPh>
    <phoneticPr fontId="2"/>
  </si>
  <si>
    <t>〈自動〉</t>
    <rPh sb="1" eb="3">
      <t>ジドウ</t>
    </rPh>
    <phoneticPr fontId="2"/>
  </si>
  <si>
    <t>項目</t>
    <rPh sb="0" eb="2">
      <t>コウモク</t>
    </rPh>
    <phoneticPr fontId="2"/>
  </si>
  <si>
    <t>設置場所</t>
    <rPh sb="0" eb="2">
      <t>セッチ</t>
    </rPh>
    <rPh sb="2" eb="4">
      <t>バショ</t>
    </rPh>
    <phoneticPr fontId="2"/>
  </si>
  <si>
    <t>種別</t>
    <rPh sb="0" eb="2">
      <t>シュベツキシュ</t>
    </rPh>
    <phoneticPr fontId="2"/>
  </si>
  <si>
    <t>使用日数</t>
    <rPh sb="0" eb="2">
      <t>シヨウ</t>
    </rPh>
    <rPh sb="2" eb="3">
      <t>ニチ</t>
    </rPh>
    <rPh sb="3" eb="4">
      <t>スウ</t>
    </rPh>
    <phoneticPr fontId="2"/>
  </si>
  <si>
    <t>消費電力（W/台）</t>
    <rPh sb="0" eb="2">
      <t>ショウヒ</t>
    </rPh>
    <rPh sb="2" eb="4">
      <t>デンリョク</t>
    </rPh>
    <phoneticPr fontId="2"/>
  </si>
  <si>
    <t>消費電力量（kWh/年）</t>
    <rPh sb="0" eb="2">
      <t>ショウヒ</t>
    </rPh>
    <rPh sb="2" eb="4">
      <t>デンリョク</t>
    </rPh>
    <rPh sb="4" eb="5">
      <t>リョウ</t>
    </rPh>
    <phoneticPr fontId="2"/>
  </si>
  <si>
    <t>CO2排出量（ｔ-CO2/年）</t>
    <rPh sb="3" eb="5">
      <t>ハイシュツ</t>
    </rPh>
    <rPh sb="5" eb="6">
      <t>リョウ</t>
    </rPh>
    <phoneticPr fontId="2"/>
  </si>
  <si>
    <t>CO2排出量削減量（ｔ-CO2/年）</t>
    <rPh sb="3" eb="5">
      <t>ハイシュツ</t>
    </rPh>
    <rPh sb="5" eb="6">
      <t>リョウ</t>
    </rPh>
    <rPh sb="6" eb="8">
      <t>サクゲン</t>
    </rPh>
    <rPh sb="8" eb="9">
      <t>リョウ</t>
    </rPh>
    <phoneticPr fontId="2"/>
  </si>
  <si>
    <t>型番（種類・灯数）</t>
    <rPh sb="0" eb="2">
      <t>カタバン</t>
    </rPh>
    <rPh sb="3" eb="5">
      <t>シュルイ</t>
    </rPh>
    <rPh sb="6" eb="8">
      <t>トウスウ</t>
    </rPh>
    <phoneticPr fontId="2"/>
  </si>
  <si>
    <t>人感センサ</t>
    <rPh sb="0" eb="1">
      <t>ジン</t>
    </rPh>
    <rPh sb="1" eb="2">
      <t>カン</t>
    </rPh>
    <phoneticPr fontId="2"/>
  </si>
  <si>
    <t>■CO2削減量</t>
    <rPh sb="4" eb="6">
      <t>サクゲン</t>
    </rPh>
    <rPh sb="6" eb="7">
      <t>リョウ</t>
    </rPh>
    <phoneticPr fontId="2"/>
  </si>
  <si>
    <t>年間電力消費量</t>
    <rPh sb="0" eb="2">
      <t>ネンカン</t>
    </rPh>
    <rPh sb="2" eb="4">
      <t>デンリョク</t>
    </rPh>
    <rPh sb="4" eb="7">
      <t>ショウヒリョウ</t>
    </rPh>
    <phoneticPr fontId="2"/>
  </si>
  <si>
    <t>更新前</t>
    <rPh sb="0" eb="2">
      <t>コウシン</t>
    </rPh>
    <rPh sb="2" eb="3">
      <t>マエ</t>
    </rPh>
    <phoneticPr fontId="2"/>
  </si>
  <si>
    <t>更新後</t>
    <rPh sb="0" eb="2">
      <t>コウシン</t>
    </rPh>
    <rPh sb="2" eb="3">
      <t>ゴ</t>
    </rPh>
    <phoneticPr fontId="2"/>
  </si>
  <si>
    <t>kWh</t>
    <phoneticPr fontId="2"/>
  </si>
  <si>
    <t>（自動）</t>
    <rPh sb="1" eb="3">
      <t>ジドウ</t>
    </rPh>
    <phoneticPr fontId="2"/>
  </si>
  <si>
    <t>年間CO2排出量</t>
    <rPh sb="0" eb="2">
      <t>ネンカン</t>
    </rPh>
    <rPh sb="5" eb="7">
      <t>ハイシュツ</t>
    </rPh>
    <rPh sb="7" eb="8">
      <t>リョウ</t>
    </rPh>
    <phoneticPr fontId="2"/>
  </si>
  <si>
    <t>ｔ</t>
    <phoneticPr fontId="2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</si>
  <si>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2"/>
  </si>
  <si>
    <t>環形蛍光ランプ</t>
  </si>
  <si>
    <t>※メーカー等が不明な場合の比較基準：一般社団法人環境共創イニシアチブ「省エネルギー量計算の手引き」より</t>
    <rPh sb="5" eb="6">
      <t>トウ</t>
    </rPh>
    <rPh sb="7" eb="9">
      <t>フメイ</t>
    </rPh>
    <rPh sb="10" eb="12">
      <t>バアイ</t>
    </rPh>
    <rPh sb="13" eb="15">
      <t>ヒカク</t>
    </rPh>
    <rPh sb="15" eb="17">
      <t>キジュン</t>
    </rPh>
    <phoneticPr fontId="2"/>
  </si>
  <si>
    <t>〈記入〉</t>
    <rPh sb="1" eb="3">
      <t>キニュウ</t>
    </rPh>
    <phoneticPr fontId="2"/>
  </si>
  <si>
    <t>　（参考様式）</t>
    <rPh sb="2" eb="4">
      <t>サンコウ</t>
    </rPh>
    <rPh sb="4" eb="6">
      <t>ヨウシキ</t>
    </rPh>
    <phoneticPr fontId="2"/>
  </si>
  <si>
    <t>補助要件の可否</t>
    <rPh sb="0" eb="2">
      <t>ホジョ</t>
    </rPh>
    <rPh sb="2" eb="4">
      <t>ヨウケン</t>
    </rPh>
    <rPh sb="5" eb="7">
      <t>カヒ</t>
    </rPh>
    <phoneticPr fontId="2"/>
  </si>
  <si>
    <t>①</t>
    <phoneticPr fontId="2"/>
  </si>
  <si>
    <t>②</t>
    <phoneticPr fontId="2"/>
  </si>
  <si>
    <t>③</t>
    <phoneticPr fontId="2"/>
  </si>
  <si>
    <t>⑤</t>
    <phoneticPr fontId="2"/>
  </si>
  <si>
    <t>既設照明のメーカー・型番が不明な場合は、黄色のセルのリストから選択してください。</t>
  </si>
  <si>
    <t>青色のセル</t>
    <phoneticPr fontId="2"/>
  </si>
  <si>
    <t>緑色のセル</t>
    <phoneticPr fontId="2"/>
  </si>
  <si>
    <t>黄色のセル</t>
    <phoneticPr fontId="2"/>
  </si>
  <si>
    <t>：設置場所（例：1F店舗）を記入してください。メーカー・型番は、カタログ等から転記してください。</t>
    <rPh sb="1" eb="3">
      <t>セッチ</t>
    </rPh>
    <rPh sb="3" eb="5">
      <t>バショ</t>
    </rPh>
    <rPh sb="6" eb="7">
      <t>レイ</t>
    </rPh>
    <rPh sb="10" eb="12">
      <t>テンポ</t>
    </rPh>
    <rPh sb="14" eb="16">
      <t>キニュウ</t>
    </rPh>
    <rPh sb="28" eb="30">
      <t>カタバン</t>
    </rPh>
    <rPh sb="36" eb="37">
      <t>トウ</t>
    </rPh>
    <rPh sb="39" eb="41">
      <t>テンキ</t>
    </rPh>
    <phoneticPr fontId="2"/>
  </si>
  <si>
    <t>：数値を入力してください。</t>
    <phoneticPr fontId="2"/>
  </si>
  <si>
    <t>：リストから選択してください。</t>
    <phoneticPr fontId="2"/>
  </si>
  <si>
    <t>既設照明のメーカー・型番が判明している場合は、カタログから転記してください。</t>
    <rPh sb="29" eb="31">
      <t>テンキ</t>
    </rPh>
    <phoneticPr fontId="2"/>
  </si>
  <si>
    <t>⑥</t>
    <phoneticPr fontId="2"/>
  </si>
  <si>
    <t>明るさ検知</t>
  </si>
  <si>
    <t>④</t>
    <phoneticPr fontId="2"/>
  </si>
  <si>
    <t>⑦</t>
    <phoneticPr fontId="2"/>
  </si>
  <si>
    <t>調光制御の機能が複数で「明るさ検知」を含む場合は、削減係数の低い「明るさ検知」を選択してください。</t>
    <rPh sb="0" eb="2">
      <t>チョウコウ</t>
    </rPh>
    <rPh sb="2" eb="4">
      <t>セイギョ</t>
    </rPh>
    <rPh sb="5" eb="7">
      <t>キノウ</t>
    </rPh>
    <rPh sb="8" eb="10">
      <t>フクスウ</t>
    </rPh>
    <rPh sb="12" eb="13">
      <t>アカ</t>
    </rPh>
    <rPh sb="15" eb="17">
      <t>ケンチ</t>
    </rPh>
    <rPh sb="19" eb="20">
      <t>フク</t>
    </rPh>
    <rPh sb="21" eb="23">
      <t>バアイ</t>
    </rPh>
    <rPh sb="25" eb="27">
      <t>サクゲン</t>
    </rPh>
    <rPh sb="27" eb="29">
      <t>ケイスウ</t>
    </rPh>
    <rPh sb="30" eb="31">
      <t>ヒク</t>
    </rPh>
    <rPh sb="33" eb="34">
      <t>アカ</t>
    </rPh>
    <rPh sb="36" eb="38">
      <t>ケンチ</t>
    </rPh>
    <rPh sb="40" eb="42">
      <t>センタク</t>
    </rPh>
    <phoneticPr fontId="2"/>
  </si>
  <si>
    <t>２F事務室</t>
    <rPh sb="2" eb="5">
      <t>ジムシツ</t>
    </rPh>
    <phoneticPr fontId="2"/>
  </si>
  <si>
    <t>３F会議室</t>
    <rPh sb="2" eb="5">
      <t>カイギシツ</t>
    </rPh>
    <phoneticPr fontId="2"/>
  </si>
  <si>
    <t>ｙｙｙｙ</t>
    <phoneticPr fontId="2"/>
  </si>
  <si>
    <t>ｘｘｘｘ</t>
    <phoneticPr fontId="2"/>
  </si>
  <si>
    <t>ｙ－１２３</t>
    <phoneticPr fontId="2"/>
  </si>
  <si>
    <t>ｘ－４５６</t>
    <phoneticPr fontId="2"/>
  </si>
  <si>
    <t>スケジュール</t>
  </si>
  <si>
    <t>ｍｍｍｍ</t>
    <phoneticPr fontId="2"/>
  </si>
  <si>
    <t>ｍ－７８９</t>
    <phoneticPr fontId="2"/>
  </si>
  <si>
    <t>FCL40形+32形</t>
  </si>
  <si>
    <t>設置場所が15か所以上の場合は、別途お問い合わせください。</t>
    <rPh sb="0" eb="2">
      <t>セッチ</t>
    </rPh>
    <rPh sb="2" eb="4">
      <t>バショ</t>
    </rPh>
    <rPh sb="8" eb="9">
      <t>ショ</t>
    </rPh>
    <rPh sb="9" eb="11">
      <t>イジョウ</t>
    </rPh>
    <rPh sb="12" eb="14">
      <t>バアイ</t>
    </rPh>
    <rPh sb="16" eb="18">
      <t>ベット</t>
    </rPh>
    <rPh sb="19" eb="20">
      <t>ト</t>
    </rPh>
    <rPh sb="21" eb="22">
      <t>ア</t>
    </rPh>
    <phoneticPr fontId="2"/>
  </si>
  <si>
    <t>設置場所が６か所以上の場合は、「LED照明器具入力シート(2)」に入力してください。</t>
    <rPh sb="0" eb="2">
      <t>セッチ</t>
    </rPh>
    <rPh sb="2" eb="4">
      <t>バショ</t>
    </rPh>
    <rPh sb="7" eb="8">
      <t>ショ</t>
    </rPh>
    <rPh sb="8" eb="10">
      <t>イジョウ</t>
    </rPh>
    <rPh sb="11" eb="13">
      <t>バアイ</t>
    </rPh>
    <rPh sb="19" eb="21">
      <t>ショウメイ</t>
    </rPh>
    <rPh sb="21" eb="23">
      <t>キグ</t>
    </rPh>
    <rPh sb="23" eb="25">
      <t>ニュウリョク</t>
    </rPh>
    <rPh sb="33" eb="35">
      <t>ニュウリョク</t>
    </rPh>
    <phoneticPr fontId="2"/>
  </si>
  <si>
    <t>2F店舗</t>
    <rPh sb="2" eb="4">
      <t>テンポ</t>
    </rPh>
    <phoneticPr fontId="2"/>
  </si>
  <si>
    <t>1F美容室</t>
    <rPh sb="2" eb="5">
      <t>ビヨウシツ</t>
    </rPh>
    <phoneticPr fontId="2"/>
  </si>
  <si>
    <t>ｑｑｑｑ</t>
    <phoneticPr fontId="2"/>
  </si>
  <si>
    <t>ｑ－１２３</t>
    <phoneticPr fontId="2"/>
  </si>
  <si>
    <t>ｓｓｓｓ</t>
    <phoneticPr fontId="2"/>
  </si>
  <si>
    <t>ｓ－４５６</t>
    <phoneticPr fontId="2"/>
  </si>
  <si>
    <t>ｐｐｐｐ</t>
    <phoneticPr fontId="2"/>
  </si>
  <si>
    <t>ｐ－７８９</t>
    <phoneticPr fontId="2"/>
  </si>
  <si>
    <t>FCL32形+30形</t>
  </si>
  <si>
    <t>温室効果ガス排出量算定・報告・公表制度の電気事業者別排出係数（令和5年度提出用）における代替値【東北電力】</t>
    <rPh sb="31" eb="33">
      <t>レイワ</t>
    </rPh>
    <rPh sb="34" eb="36">
      <t>ネンド</t>
    </rPh>
    <rPh sb="36" eb="39">
      <t>テイシュツヨウ</t>
    </rPh>
    <rPh sb="44" eb="47">
      <t>ダイタイチ</t>
    </rPh>
    <rPh sb="48" eb="50">
      <t>トウホク</t>
    </rPh>
    <rPh sb="50" eb="52">
      <t>デンリョク</t>
    </rPh>
    <phoneticPr fontId="2"/>
  </si>
  <si>
    <t>補助要件を</t>
    <rPh sb="0" eb="2">
      <t>ホジョ</t>
    </rPh>
    <rPh sb="2" eb="4">
      <t>ヨウケン</t>
    </rPh>
    <phoneticPr fontId="2"/>
  </si>
  <si>
    <t>導入予定のLED照明器具</t>
    <rPh sb="0" eb="2">
      <t>ドウニュウ</t>
    </rPh>
    <rPh sb="2" eb="4">
      <t>ヨテイ</t>
    </rPh>
    <rPh sb="8" eb="10">
      <t>ショウメイ</t>
    </rPh>
    <rPh sb="10" eb="12">
      <t>キグ</t>
    </rPh>
    <phoneticPr fontId="2"/>
  </si>
  <si>
    <t>既設の照明器具</t>
    <rPh sb="0" eb="2">
      <t>キセツ</t>
    </rPh>
    <phoneticPr fontId="2"/>
  </si>
  <si>
    <t>既設の照明器具</t>
    <rPh sb="0" eb="2">
      <t>キセツ</t>
    </rPh>
    <rPh sb="3" eb="5">
      <t>ショウメイ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</si>
</sst>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.000;[Red]\-#,##0.000"/>
    <numFmt numFmtId="177" formatCode="0.000000_ "/>
    <numFmt numFmtId="178" formatCode="0.00_ "/>
    <numFmt numFmtId="179" formatCode="0.0_ "/>
    <numFmt numFmtId="180" formatCode="0_ "/>
    <numFmt numFmtId="181" formatCode="#,##0.00;&quot;▲ &quot;#,##0.00"/>
    <numFmt numFmtId="182" formatCode="#,##0.00_ "/>
    <numFmt numFmtId="183" formatCode="0.00;&quot;▲ &quot;0.00"/>
  </numFmts>
  <fonts count="2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b/>
      <sz val="16"/>
      <name val="UD デジタル 教科書体 N-R"/>
      <family val="1"/>
      <charset val="128"/>
    </font>
    <font>
      <sz val="6"/>
      <name val="ＭＳ 明朝"/>
      <family val="1"/>
      <charset val="128"/>
    </font>
    <font>
      <b/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sz val="11"/>
      <color rgb="FF000000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rgb="FF000000"/>
      <name val="Calibri"/>
      <family val="2"/>
    </font>
    <font>
      <sz val="11"/>
      <color rgb="FF000000"/>
      <name val="游ゴシック"/>
      <family val="3"/>
      <charset val="128"/>
      <scheme val="minor"/>
    </font>
    <font>
      <sz val="11"/>
      <color rgb="FF000000"/>
      <name val="游ゴシック"/>
      <family val="2"/>
      <scheme val="minor"/>
    </font>
    <font>
      <b/>
      <sz val="12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11"/>
      <color theme="0"/>
      <name val="UD デジタル 教科書体 N-R"/>
      <family val="1"/>
      <charset val="128"/>
    </font>
    <font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11"/>
      <color rgb="FFFF000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78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8" fillId="0" borderId="0" xfId="0" applyFont="1" applyAlignment="1">
      <alignment vertical="center"/>
    </xf>
    <xf numFmtId="40" fontId="8" fillId="0" borderId="0" xfId="1" applyNumberFormat="1" applyFont="1" applyBorder="1" applyAlignment="1">
      <alignment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38" fontId="11" fillId="2" borderId="1" xfId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38" fontId="11" fillId="2" borderId="2" xfId="1" applyFont="1" applyFill="1" applyBorder="1" applyAlignment="1">
      <alignment vertical="center"/>
    </xf>
    <xf numFmtId="38" fontId="11" fillId="2" borderId="2" xfId="1" applyFont="1" applyFill="1" applyBorder="1" applyAlignment="1">
      <alignment vertical="center" shrinkToFit="1"/>
    </xf>
    <xf numFmtId="0" fontId="8" fillId="0" borderId="3" xfId="0" applyFont="1" applyBorder="1" applyAlignment="1">
      <alignment vertical="center"/>
    </xf>
    <xf numFmtId="177" fontId="10" fillId="2" borderId="3" xfId="0" applyNumberFormat="1" applyFont="1" applyFill="1" applyBorder="1" applyAlignment="1">
      <alignment vertical="center"/>
    </xf>
    <xf numFmtId="176" fontId="11" fillId="2" borderId="3" xfId="1" applyNumberFormat="1" applyFont="1" applyFill="1" applyBorder="1" applyAlignment="1">
      <alignment vertical="center" shrinkToFi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38" fontId="19" fillId="0" borderId="0" xfId="1" applyFont="1" applyBorder="1" applyAlignment="1">
      <alignment horizontal="center" vertical="center"/>
    </xf>
    <xf numFmtId="181" fontId="21" fillId="0" borderId="0" xfId="1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7" fillId="0" borderId="0" xfId="0" applyFont="1" applyAlignment="1">
      <alignment vertical="center" shrinkToFit="1"/>
    </xf>
    <xf numFmtId="0" fontId="15" fillId="0" borderId="4" xfId="0" applyFont="1" applyBorder="1" applyAlignment="1">
      <alignment vertical="center" shrinkToFit="1"/>
    </xf>
    <xf numFmtId="0" fontId="15" fillId="0" borderId="7" xfId="0" applyFont="1" applyBorder="1" applyAlignment="1">
      <alignment vertical="center" shrinkToFit="1"/>
    </xf>
    <xf numFmtId="0" fontId="7" fillId="0" borderId="11" xfId="0" applyFont="1" applyBorder="1" applyAlignment="1">
      <alignment horizontal="right" vertical="center"/>
    </xf>
    <xf numFmtId="0" fontId="0" fillId="0" borderId="0" xfId="0" applyFill="1" applyAlignment="1">
      <alignment vertical="top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1" xfId="0" applyFont="1" applyBorder="1" applyAlignment="1">
      <alignment horizontal="center" vertical="center" shrinkToFit="1"/>
    </xf>
    <xf numFmtId="0" fontId="17" fillId="0" borderId="0" xfId="0" applyFont="1" applyAlignment="1">
      <alignment horizontal="right" vertical="center"/>
    </xf>
    <xf numFmtId="0" fontId="7" fillId="0" borderId="11" xfId="0" applyFont="1" applyBorder="1" applyAlignment="1">
      <alignment horizontal="center" vertical="center" shrinkToFit="1"/>
    </xf>
    <xf numFmtId="0" fontId="7" fillId="0" borderId="0" xfId="0" applyFont="1" applyAlignment="1">
      <alignment vertical="top"/>
    </xf>
    <xf numFmtId="0" fontId="17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shrinkToFit="1"/>
    </xf>
    <xf numFmtId="0" fontId="17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22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178" fontId="7" fillId="5" borderId="13" xfId="0" applyNumberFormat="1" applyFont="1" applyFill="1" applyBorder="1" applyAlignment="1" applyProtection="1">
      <alignment horizontal="center" vertical="center" shrinkToFit="1"/>
      <protection locked="0"/>
    </xf>
    <xf numFmtId="178" fontId="7" fillId="0" borderId="13" xfId="0" applyNumberFormat="1" applyFont="1" applyBorder="1" applyAlignment="1" applyProtection="1">
      <alignment horizontal="center" vertical="center"/>
    </xf>
    <xf numFmtId="0" fontId="18" fillId="3" borderId="13" xfId="0" applyFont="1" applyFill="1" applyBorder="1" applyAlignment="1">
      <alignment horizontal="center" vertical="center" textRotation="255" shrinkToFit="1"/>
    </xf>
    <xf numFmtId="0" fontId="7" fillId="0" borderId="13" xfId="0" applyFont="1" applyBorder="1" applyAlignment="1">
      <alignment horizontal="center" vertical="center" textRotation="255"/>
    </xf>
    <xf numFmtId="178" fontId="7" fillId="0" borderId="13" xfId="0" applyNumberFormat="1" applyFont="1" applyFill="1" applyBorder="1" applyAlignment="1" applyProtection="1">
      <alignment horizontal="center" vertical="center"/>
    </xf>
    <xf numFmtId="180" fontId="7" fillId="4" borderId="13" xfId="0" applyNumberFormat="1" applyFont="1" applyFill="1" applyBorder="1" applyAlignment="1" applyProtection="1">
      <alignment horizontal="center" vertical="center"/>
      <protection locked="0"/>
    </xf>
    <xf numFmtId="0" fontId="7" fillId="6" borderId="13" xfId="0" applyFont="1" applyFill="1" applyBorder="1" applyAlignment="1" applyProtection="1">
      <alignment horizontal="left" vertical="center" shrinkToFit="1"/>
      <protection locked="0"/>
    </xf>
    <xf numFmtId="0" fontId="7" fillId="5" borderId="13" xfId="0" applyFont="1" applyFill="1" applyBorder="1" applyAlignment="1" applyProtection="1">
      <alignment horizontal="center" vertical="center" shrinkToFit="1"/>
      <protection locked="0"/>
    </xf>
    <xf numFmtId="179" fontId="7" fillId="4" borderId="13" xfId="0" applyNumberFormat="1" applyFont="1" applyFill="1" applyBorder="1" applyAlignment="1" applyProtection="1">
      <alignment horizontal="center" vertical="center"/>
      <protection locked="0"/>
    </xf>
    <xf numFmtId="0" fontId="7" fillId="6" borderId="13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182" fontId="15" fillId="0" borderId="10" xfId="0" applyNumberFormat="1" applyFont="1" applyBorder="1" applyAlignment="1">
      <alignment horizontal="right" vertical="center" shrinkToFit="1"/>
    </xf>
    <xf numFmtId="182" fontId="15" fillId="0" borderId="11" xfId="0" applyNumberFormat="1" applyFont="1" applyBorder="1" applyAlignment="1">
      <alignment horizontal="right" vertical="center" shrinkToFit="1"/>
    </xf>
    <xf numFmtId="178" fontId="15" fillId="0" borderId="5" xfId="0" applyNumberFormat="1" applyFont="1" applyBorder="1" applyAlignment="1">
      <alignment horizontal="right" vertical="center" shrinkToFit="1"/>
    </xf>
    <xf numFmtId="178" fontId="15" fillId="0" borderId="6" xfId="0" applyNumberFormat="1" applyFont="1" applyBorder="1" applyAlignment="1">
      <alignment horizontal="right" vertical="center" shrinkToFit="1"/>
    </xf>
    <xf numFmtId="0" fontId="15" fillId="0" borderId="10" xfId="0" applyFont="1" applyBorder="1" applyAlignment="1">
      <alignment horizontal="left" vertical="center" shrinkToFit="1"/>
    </xf>
    <xf numFmtId="0" fontId="15" fillId="0" borderId="11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 shrinkToFit="1"/>
    </xf>
    <xf numFmtId="183" fontId="5" fillId="0" borderId="10" xfId="0" applyNumberFormat="1" applyFont="1" applyBorder="1" applyAlignment="1">
      <alignment horizontal="right" vertical="center" shrinkToFit="1"/>
    </xf>
    <xf numFmtId="183" fontId="5" fillId="0" borderId="11" xfId="0" applyNumberFormat="1" applyFont="1" applyBorder="1" applyAlignment="1">
      <alignment horizontal="right" vertical="center" shrinkToFit="1"/>
    </xf>
    <xf numFmtId="179" fontId="7" fillId="0" borderId="13" xfId="0" applyNumberFormat="1" applyFont="1" applyFill="1" applyBorder="1" applyAlignment="1" applyProtection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left" vertical="center"/>
    </xf>
    <xf numFmtId="0" fontId="15" fillId="0" borderId="10" xfId="0" applyFont="1" applyFill="1" applyBorder="1" applyAlignment="1">
      <alignment horizontal="left" vertical="center"/>
    </xf>
    <xf numFmtId="182" fontId="7" fillId="0" borderId="13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textRotation="255" shrinkToFit="1"/>
    </xf>
    <xf numFmtId="0" fontId="18" fillId="3" borderId="4" xfId="0" applyNumberFormat="1" applyFont="1" applyFill="1" applyBorder="1" applyAlignment="1">
      <alignment horizontal="center" vertical="center"/>
    </xf>
    <xf numFmtId="0" fontId="18" fillId="3" borderId="13" xfId="0" applyNumberFormat="1" applyFont="1" applyFill="1" applyBorder="1" applyAlignment="1">
      <alignment horizontal="center" vertical="center"/>
    </xf>
    <xf numFmtId="0" fontId="18" fillId="3" borderId="13" xfId="0" applyFont="1" applyFill="1" applyBorder="1" applyAlignment="1">
      <alignment horizontal="left" vertical="center"/>
    </xf>
    <xf numFmtId="0" fontId="18" fillId="3" borderId="10" xfId="0" applyFont="1" applyFill="1" applyBorder="1" applyAlignment="1">
      <alignment horizontal="left" vertical="center"/>
    </xf>
    <xf numFmtId="0" fontId="18" fillId="3" borderId="13" xfId="0" applyFont="1" applyFill="1" applyBorder="1" applyAlignment="1">
      <alignment horizontal="left" vertical="center" shrinkToFit="1"/>
    </xf>
    <xf numFmtId="0" fontId="18" fillId="3" borderId="10" xfId="0" applyFont="1" applyFill="1" applyBorder="1" applyAlignment="1">
      <alignment horizontal="left" vertical="center" shrinkToFit="1"/>
    </xf>
    <xf numFmtId="0" fontId="18" fillId="3" borderId="13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7" fillId="0" borderId="1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 shrinkToFit="1"/>
    </xf>
    <xf numFmtId="0" fontId="15" fillId="0" borderId="18" xfId="0" applyFont="1" applyFill="1" applyBorder="1" applyAlignment="1">
      <alignment horizontal="left" vertical="center"/>
    </xf>
    <xf numFmtId="0" fontId="7" fillId="0" borderId="4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17" fillId="4" borderId="0" xfId="0" applyFont="1" applyFill="1" applyAlignment="1">
      <alignment horizontal="left" vertical="center"/>
    </xf>
    <xf numFmtId="0" fontId="17" fillId="6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3" xfId="0" applyFont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15" fillId="0" borderId="15" xfId="0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center"/>
    </xf>
    <xf numFmtId="0" fontId="7" fillId="0" borderId="16" xfId="0" applyNumberFormat="1" applyFont="1" applyFill="1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left" vertical="center"/>
    </xf>
    <xf numFmtId="0" fontId="18" fillId="3" borderId="11" xfId="0" applyNumberFormat="1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left" vertical="center" shrinkToFit="1"/>
    </xf>
    <xf numFmtId="0" fontId="7" fillId="0" borderId="11" xfId="0" applyNumberFormat="1" applyFont="1" applyBorder="1" applyAlignment="1">
      <alignment horizontal="center" vertical="center"/>
    </xf>
    <xf numFmtId="0" fontId="7" fillId="6" borderId="13" xfId="0" applyFont="1" applyFill="1" applyBorder="1" applyAlignment="1" applyProtection="1">
      <alignment horizontal="left" vertical="center"/>
      <protection locked="0"/>
    </xf>
    <xf numFmtId="0" fontId="7" fillId="0" borderId="5" xfId="0" applyFont="1" applyBorder="1" applyAlignment="1">
      <alignment horizontal="center" vertical="center" textRotation="255" shrinkToFit="1"/>
    </xf>
    <xf numFmtId="0" fontId="7" fillId="0" borderId="14" xfId="0" applyFont="1" applyBorder="1" applyAlignment="1">
      <alignment horizontal="center" vertical="center" textRotation="255" shrinkToFit="1"/>
    </xf>
    <xf numFmtId="0" fontId="7" fillId="0" borderId="15" xfId="0" applyFont="1" applyBorder="1" applyAlignment="1">
      <alignment horizontal="center" vertical="center" textRotation="255" shrinkToFit="1"/>
    </xf>
    <xf numFmtId="0" fontId="7" fillId="0" borderId="8" xfId="0" applyFont="1" applyBorder="1" applyAlignment="1">
      <alignment horizontal="center" vertical="center" textRotation="255" shrinkToFit="1"/>
    </xf>
    <xf numFmtId="0" fontId="7" fillId="0" borderId="24" xfId="0" applyFont="1" applyBorder="1" applyAlignment="1">
      <alignment horizontal="center" vertical="center" textRotation="255" shrinkToFit="1"/>
    </xf>
    <xf numFmtId="0" fontId="7" fillId="0" borderId="23" xfId="0" applyFont="1" applyBorder="1" applyAlignment="1">
      <alignment horizontal="center" vertical="center" textRotation="255" shrinkToFit="1"/>
    </xf>
    <xf numFmtId="0" fontId="18" fillId="3" borderId="8" xfId="0" applyFont="1" applyFill="1" applyBorder="1" applyAlignment="1">
      <alignment horizontal="center" vertical="center" textRotation="255" shrinkToFit="1"/>
    </xf>
    <xf numFmtId="0" fontId="18" fillId="3" borderId="24" xfId="0" applyFont="1" applyFill="1" applyBorder="1" applyAlignment="1">
      <alignment horizontal="center" vertical="center" textRotation="255" shrinkToFit="1"/>
    </xf>
    <xf numFmtId="0" fontId="18" fillId="3" borderId="23" xfId="0" applyFont="1" applyFill="1" applyBorder="1" applyAlignment="1">
      <alignment horizontal="center" vertical="center" textRotation="255" shrinkToFit="1"/>
    </xf>
    <xf numFmtId="0" fontId="18" fillId="3" borderId="1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textRotation="255"/>
    </xf>
    <xf numFmtId="0" fontId="7" fillId="0" borderId="9" xfId="0" applyFont="1" applyBorder="1" applyAlignment="1">
      <alignment horizontal="center" vertical="center" textRotation="255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7" fillId="0" borderId="15" xfId="0" applyFont="1" applyBorder="1" applyAlignment="1">
      <alignment horizontal="center" vertical="center" textRotation="255"/>
    </xf>
    <xf numFmtId="0" fontId="7" fillId="0" borderId="17" xfId="0" applyFont="1" applyBorder="1" applyAlignment="1">
      <alignment horizontal="center" vertical="center" textRotation="255"/>
    </xf>
    <xf numFmtId="0" fontId="7" fillId="0" borderId="11" xfId="0" applyFont="1" applyBorder="1" applyAlignment="1">
      <alignment horizontal="left" vertical="center" shrinkToFit="1"/>
    </xf>
    <xf numFmtId="0" fontId="7" fillId="6" borderId="13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left" vertical="center" shrinkToFit="1"/>
    </xf>
    <xf numFmtId="178" fontId="5" fillId="0" borderId="0" xfId="0" applyNumberFormat="1" applyFont="1" applyBorder="1" applyAlignment="1">
      <alignment horizontal="right" vertical="center" shrinkToFit="1"/>
    </xf>
    <xf numFmtId="178" fontId="15" fillId="0" borderId="0" xfId="0" applyNumberFormat="1" applyFont="1" applyBorder="1" applyAlignment="1">
      <alignment horizontal="right" vertical="center" shrinkToFit="1"/>
    </xf>
    <xf numFmtId="0" fontId="15" fillId="0" borderId="0" xfId="0" applyFont="1" applyBorder="1" applyAlignment="1">
      <alignment horizontal="left" vertical="center"/>
    </xf>
    <xf numFmtId="182" fontId="15" fillId="0" borderId="0" xfId="0" applyNumberFormat="1" applyFont="1" applyBorder="1" applyAlignment="1">
      <alignment horizontal="right" vertical="center" shrinkToFit="1"/>
    </xf>
    <xf numFmtId="0" fontId="7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24"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99"/>
      <color rgb="FF99FF99"/>
      <color rgb="FFCCFFFF"/>
      <color rgb="FFFDFEDA"/>
      <color rgb="FFFFDDDD"/>
      <color rgb="FFFEECE8"/>
      <color rgb="FF99FF66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種別・型番" displayName="種別・型番" ref="A1:H44" totalsRowShown="0" headerRowDxfId="9" dataDxfId="8">
  <autoFilter ref="A1:H44"/>
  <tableColumns count="8">
    <tableColumn id="1" name="直管蛍光ランプ" dataDxfId="7"/>
    <tableColumn id="2" name="環形蛍光ランプ" dataDxfId="6"/>
    <tableColumn id="3" name="コンパクト蛍光ランプ" dataDxfId="5"/>
    <tableColumn id="4" name="HIDランプ" dataDxfId="4"/>
    <tableColumn id="5" name="電球形蛍光ランプ" dataDxfId="3"/>
    <tableColumn id="6" name="クリプトン電球" dataDxfId="2"/>
    <tableColumn id="9" name="白熱電球" dataDxfId="1"/>
    <tableColumn id="8" name="ハロゲン電球_JD110V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56"/>
  <sheetViews>
    <sheetView showGridLines="0" tabSelected="1" workbookViewId="0">
      <selection activeCell="K14" sqref="K14"/>
    </sheetView>
  </sheetViews>
  <sheetFormatPr defaultColWidth="9" defaultRowHeight="14.5" x14ac:dyDescent="0.55000000000000004"/>
  <cols>
    <col min="1" max="1" width="2.58203125" style="3" customWidth="1"/>
    <col min="2" max="5" width="3.58203125" style="3" customWidth="1"/>
    <col min="6" max="10" width="5.08203125" style="3" customWidth="1"/>
    <col min="11" max="25" width="5.83203125" style="3" customWidth="1"/>
    <col min="26" max="26" width="2.58203125" style="3" customWidth="1"/>
    <col min="27" max="16384" width="9" style="3"/>
  </cols>
  <sheetData>
    <row r="1" spans="1:26" x14ac:dyDescent="0.55000000000000004">
      <c r="A1" s="78" t="s">
        <v>235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26" ht="26" x14ac:dyDescent="0.55000000000000004">
      <c r="B2" s="1" t="s">
        <v>27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6" ht="26" x14ac:dyDescent="0.55000000000000004">
      <c r="B3" s="23" t="s">
        <v>208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6" ht="16" x14ac:dyDescent="0.55000000000000004">
      <c r="B4" s="46" t="s">
        <v>237</v>
      </c>
      <c r="C4" s="127" t="s">
        <v>242</v>
      </c>
      <c r="D4" s="127"/>
      <c r="E4" s="127"/>
      <c r="F4" s="24" t="s">
        <v>246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3"/>
    </row>
    <row r="5" spans="1:26" ht="16" x14ac:dyDescent="0.55000000000000004">
      <c r="B5" s="46" t="s">
        <v>238</v>
      </c>
      <c r="C5" s="128" t="s">
        <v>243</v>
      </c>
      <c r="D5" s="128"/>
      <c r="E5" s="128"/>
      <c r="F5" s="24" t="s">
        <v>245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3"/>
    </row>
    <row r="6" spans="1:26" s="24" customFormat="1" ht="16" x14ac:dyDescent="0.55000000000000004">
      <c r="B6" s="46" t="s">
        <v>239</v>
      </c>
      <c r="C6" s="129" t="s">
        <v>244</v>
      </c>
      <c r="D6" s="129"/>
      <c r="E6" s="129"/>
      <c r="F6" s="24" t="s">
        <v>247</v>
      </c>
      <c r="Z6" s="23"/>
    </row>
    <row r="7" spans="1:26" s="24" customFormat="1" ht="16" x14ac:dyDescent="0.55000000000000004">
      <c r="B7" s="46" t="s">
        <v>251</v>
      </c>
      <c r="C7" s="53" t="s">
        <v>253</v>
      </c>
      <c r="D7" s="53"/>
      <c r="E7" s="53"/>
      <c r="Z7" s="23"/>
    </row>
    <row r="8" spans="1:26" ht="16" x14ac:dyDescent="0.55000000000000004">
      <c r="B8" s="46" t="s">
        <v>240</v>
      </c>
      <c r="C8" s="24" t="s">
        <v>248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3"/>
    </row>
    <row r="9" spans="1:26" ht="16" x14ac:dyDescent="0.55000000000000004">
      <c r="B9" s="46" t="s">
        <v>249</v>
      </c>
      <c r="C9" s="24" t="s">
        <v>241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3"/>
    </row>
    <row r="10" spans="1:26" s="48" customFormat="1" ht="16" x14ac:dyDescent="0.55000000000000004">
      <c r="C10" s="49" t="s">
        <v>233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</row>
    <row r="11" spans="1:26" ht="16" x14ac:dyDescent="0.55000000000000004">
      <c r="B11" s="46" t="s">
        <v>252</v>
      </c>
      <c r="C11" s="24" t="s">
        <v>265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3"/>
    </row>
    <row r="13" spans="1:26" ht="20.149999999999999" customHeight="1" x14ac:dyDescent="0.55000000000000004">
      <c r="G13" s="99"/>
      <c r="H13" s="101"/>
      <c r="I13" s="101"/>
      <c r="J13" s="100"/>
      <c r="K13" s="4" t="s">
        <v>0</v>
      </c>
      <c r="L13" s="4" t="s">
        <v>1</v>
      </c>
      <c r="M13" s="4" t="s">
        <v>2</v>
      </c>
      <c r="N13" s="4" t="s">
        <v>3</v>
      </c>
      <c r="O13" s="4" t="s">
        <v>4</v>
      </c>
      <c r="P13" s="4" t="s">
        <v>5</v>
      </c>
      <c r="Q13" s="4" t="s">
        <v>6</v>
      </c>
      <c r="R13" s="4" t="s">
        <v>7</v>
      </c>
      <c r="S13" s="4" t="s">
        <v>8</v>
      </c>
      <c r="T13" s="4" t="s">
        <v>9</v>
      </c>
      <c r="U13" s="4" t="s">
        <v>10</v>
      </c>
      <c r="V13" s="4" t="s">
        <v>11</v>
      </c>
      <c r="W13" s="99" t="s">
        <v>12</v>
      </c>
      <c r="X13" s="100"/>
    </row>
    <row r="14" spans="1:26" ht="30" customHeight="1" x14ac:dyDescent="0.55000000000000004">
      <c r="G14" s="130" t="s">
        <v>216</v>
      </c>
      <c r="H14" s="131"/>
      <c r="I14" s="45"/>
      <c r="J14" s="41" t="s">
        <v>210</v>
      </c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101">
        <f>SUM(K14:V14)</f>
        <v>0</v>
      </c>
      <c r="X14" s="100"/>
    </row>
    <row r="15" spans="1:26" ht="10" customHeight="1" x14ac:dyDescent="0.55000000000000004"/>
    <row r="16" spans="1:26" ht="25" customHeight="1" x14ac:dyDescent="0.55000000000000004">
      <c r="B16" s="92" t="s">
        <v>213</v>
      </c>
      <c r="C16" s="92"/>
      <c r="D16" s="92"/>
      <c r="E16" s="92"/>
      <c r="F16" s="92"/>
      <c r="G16" s="92"/>
      <c r="H16" s="92"/>
      <c r="I16" s="92"/>
      <c r="J16" s="92"/>
      <c r="K16" s="92">
        <v>1</v>
      </c>
      <c r="L16" s="92"/>
      <c r="M16" s="92"/>
      <c r="N16" s="92">
        <v>2</v>
      </c>
      <c r="O16" s="92"/>
      <c r="P16" s="92"/>
      <c r="Q16" s="92">
        <v>3</v>
      </c>
      <c r="R16" s="92"/>
      <c r="S16" s="92"/>
      <c r="T16" s="92">
        <v>4</v>
      </c>
      <c r="U16" s="92"/>
      <c r="V16" s="92"/>
      <c r="W16" s="92">
        <v>5</v>
      </c>
      <c r="X16" s="92"/>
      <c r="Y16" s="92"/>
    </row>
    <row r="17" spans="2:25" ht="27" customHeight="1" x14ac:dyDescent="0.55000000000000004">
      <c r="B17" s="71" t="s">
        <v>207</v>
      </c>
      <c r="C17" s="71"/>
      <c r="D17" s="132" t="s">
        <v>214</v>
      </c>
      <c r="E17" s="132"/>
      <c r="F17" s="132"/>
      <c r="G17" s="132"/>
      <c r="H17" s="133"/>
      <c r="I17" s="125" t="s">
        <v>234</v>
      </c>
      <c r="J17" s="126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</row>
    <row r="18" spans="2:25" ht="27" customHeight="1" x14ac:dyDescent="0.55000000000000004">
      <c r="B18" s="71"/>
      <c r="C18" s="71"/>
      <c r="D18" s="132" t="s">
        <v>26</v>
      </c>
      <c r="E18" s="132"/>
      <c r="F18" s="132"/>
      <c r="G18" s="132"/>
      <c r="H18" s="133"/>
      <c r="I18" s="125" t="s">
        <v>210</v>
      </c>
      <c r="J18" s="126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</row>
    <row r="19" spans="2:25" ht="27" customHeight="1" x14ac:dyDescent="0.55000000000000004">
      <c r="B19" s="71" t="s">
        <v>277</v>
      </c>
      <c r="C19" s="71"/>
      <c r="D19" s="111" t="s">
        <v>25</v>
      </c>
      <c r="E19" s="111"/>
      <c r="F19" s="111"/>
      <c r="G19" s="111"/>
      <c r="H19" s="112"/>
      <c r="I19" s="125" t="s">
        <v>210</v>
      </c>
      <c r="J19" s="126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</row>
    <row r="20" spans="2:25" ht="27" customHeight="1" x14ac:dyDescent="0.55000000000000004">
      <c r="B20" s="71"/>
      <c r="C20" s="71"/>
      <c r="D20" s="111" t="s">
        <v>22</v>
      </c>
      <c r="E20" s="111"/>
      <c r="F20" s="111"/>
      <c r="G20" s="111"/>
      <c r="H20" s="112"/>
      <c r="I20" s="125" t="s">
        <v>234</v>
      </c>
      <c r="J20" s="126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</row>
    <row r="21" spans="2:25" ht="27" customHeight="1" x14ac:dyDescent="0.55000000000000004">
      <c r="B21" s="71"/>
      <c r="C21" s="71"/>
      <c r="D21" s="111" t="s">
        <v>23</v>
      </c>
      <c r="E21" s="111"/>
      <c r="F21" s="111"/>
      <c r="G21" s="111"/>
      <c r="H21" s="112"/>
      <c r="I21" s="125" t="s">
        <v>234</v>
      </c>
      <c r="J21" s="126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</row>
    <row r="22" spans="2:25" ht="27" customHeight="1" x14ac:dyDescent="0.55000000000000004">
      <c r="B22" s="71"/>
      <c r="C22" s="71"/>
      <c r="D22" s="111" t="s">
        <v>211</v>
      </c>
      <c r="E22" s="111"/>
      <c r="F22" s="111"/>
      <c r="G22" s="111"/>
      <c r="H22" s="112"/>
      <c r="I22" s="125" t="s">
        <v>209</v>
      </c>
      <c r="J22" s="126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</row>
    <row r="23" spans="2:25" ht="27" customHeight="1" x14ac:dyDescent="0.55000000000000004">
      <c r="B23" s="71"/>
      <c r="C23" s="71"/>
      <c r="D23" s="111" t="s">
        <v>24</v>
      </c>
      <c r="E23" s="111"/>
      <c r="F23" s="111"/>
      <c r="G23" s="111"/>
      <c r="H23" s="112"/>
      <c r="I23" s="125" t="s">
        <v>212</v>
      </c>
      <c r="J23" s="126"/>
      <c r="K23" s="69">
        <f>IFERROR(VLOOKUP(K22,Sheet1!$A$3:$B$6,2,FALSE),"")</f>
        <v>0</v>
      </c>
      <c r="L23" s="69"/>
      <c r="M23" s="69"/>
      <c r="N23" s="69">
        <f>IFERROR(VLOOKUP(N22,Sheet1!$A$3:$B$6,2,FALSE),"")</f>
        <v>0</v>
      </c>
      <c r="O23" s="69"/>
      <c r="P23" s="69"/>
      <c r="Q23" s="69">
        <f>IFERROR(VLOOKUP(Q22,Sheet1!$A$3:$B$6,2,FALSE),"")</f>
        <v>0</v>
      </c>
      <c r="R23" s="69"/>
      <c r="S23" s="69"/>
      <c r="T23" s="69">
        <f>IFERROR(VLOOKUP(T22,Sheet1!$A$3:$B$6,2,FALSE),"")</f>
        <v>0</v>
      </c>
      <c r="U23" s="69"/>
      <c r="V23" s="69"/>
      <c r="W23" s="69">
        <f>IFERROR(VLOOKUP(W22,Sheet1!$A$3:$B$6,2,FALSE),"")</f>
        <v>0</v>
      </c>
      <c r="X23" s="69"/>
      <c r="Y23" s="69"/>
    </row>
    <row r="24" spans="2:25" ht="27" customHeight="1" x14ac:dyDescent="0.55000000000000004">
      <c r="B24" s="71"/>
      <c r="C24" s="71"/>
      <c r="D24" s="63" t="s">
        <v>217</v>
      </c>
      <c r="E24" s="63"/>
      <c r="F24" s="63"/>
      <c r="G24" s="57"/>
      <c r="H24" s="58"/>
      <c r="I24" s="125" t="s">
        <v>210</v>
      </c>
      <c r="J24" s="12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</row>
    <row r="25" spans="2:25" ht="27" customHeight="1" x14ac:dyDescent="0.55000000000000004">
      <c r="B25" s="71"/>
      <c r="C25" s="71"/>
      <c r="D25" s="111" t="s">
        <v>218</v>
      </c>
      <c r="E25" s="111"/>
      <c r="F25" s="111"/>
      <c r="G25" s="111"/>
      <c r="H25" s="112"/>
      <c r="I25" s="125" t="s">
        <v>212</v>
      </c>
      <c r="J25" s="126"/>
      <c r="K25" s="98">
        <f>IFERROR((($W$14*K18*K23*K19)/1000)*K24,"")</f>
        <v>0</v>
      </c>
      <c r="L25" s="98"/>
      <c r="M25" s="98"/>
      <c r="N25" s="98">
        <f>IFERROR((($W$14*N18*N23*N19)/1000)*N24,"")</f>
        <v>0</v>
      </c>
      <c r="O25" s="98"/>
      <c r="P25" s="98"/>
      <c r="Q25" s="98">
        <f>IFERROR((($W$14*Q18*Q23*Q19)/1000)*Q24,"")</f>
        <v>0</v>
      </c>
      <c r="R25" s="98"/>
      <c r="S25" s="98"/>
      <c r="T25" s="98">
        <f>IFERROR((($W$14*T18*T23*T19)/1000)*T24,"")</f>
        <v>0</v>
      </c>
      <c r="U25" s="98"/>
      <c r="V25" s="98"/>
      <c r="W25" s="98">
        <f>IFERROR((($W$14*W18*W23*W19)/1000)*W24,"")</f>
        <v>0</v>
      </c>
      <c r="X25" s="98"/>
      <c r="Y25" s="98"/>
    </row>
    <row r="26" spans="2:25" ht="27" customHeight="1" x14ac:dyDescent="0.55000000000000004">
      <c r="B26" s="71"/>
      <c r="C26" s="71"/>
      <c r="D26" s="111" t="s">
        <v>219</v>
      </c>
      <c r="E26" s="111"/>
      <c r="F26" s="111"/>
      <c r="G26" s="111"/>
      <c r="H26" s="112"/>
      <c r="I26" s="125" t="s">
        <v>212</v>
      </c>
      <c r="J26" s="126"/>
      <c r="K26" s="69">
        <f>IFERROR(K25*Sheet1!$B$10,"")</f>
        <v>0</v>
      </c>
      <c r="L26" s="69"/>
      <c r="M26" s="69"/>
      <c r="N26" s="69">
        <f>IFERROR(N25*Sheet1!$B$10,"")</f>
        <v>0</v>
      </c>
      <c r="O26" s="69"/>
      <c r="P26" s="69"/>
      <c r="Q26" s="69">
        <f>IFERROR(Q25*Sheet1!$B$10,"")</f>
        <v>0</v>
      </c>
      <c r="R26" s="69"/>
      <c r="S26" s="69"/>
      <c r="T26" s="69">
        <f>IFERROR(T25*Sheet1!$B$10,"")</f>
        <v>0</v>
      </c>
      <c r="U26" s="69"/>
      <c r="V26" s="69"/>
      <c r="W26" s="69">
        <f>IFERROR(W25*Sheet1!$B$10,"")</f>
        <v>0</v>
      </c>
      <c r="X26" s="69"/>
      <c r="Y26" s="69"/>
    </row>
    <row r="27" spans="2:25" ht="27" customHeight="1" x14ac:dyDescent="0.55000000000000004">
      <c r="B27" s="102" t="s">
        <v>278</v>
      </c>
      <c r="C27" s="102" t="s">
        <v>205</v>
      </c>
      <c r="D27" s="111" t="s">
        <v>22</v>
      </c>
      <c r="E27" s="111"/>
      <c r="F27" s="111"/>
      <c r="G27" s="111"/>
      <c r="H27" s="112"/>
      <c r="I27" s="125" t="s">
        <v>234</v>
      </c>
      <c r="J27" s="126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</row>
    <row r="28" spans="2:25" ht="27" customHeight="1" x14ac:dyDescent="0.55000000000000004">
      <c r="B28" s="102"/>
      <c r="C28" s="102"/>
      <c r="D28" s="111" t="s">
        <v>23</v>
      </c>
      <c r="E28" s="111"/>
      <c r="F28" s="111"/>
      <c r="G28" s="111"/>
      <c r="H28" s="112"/>
      <c r="I28" s="125" t="s">
        <v>234</v>
      </c>
      <c r="J28" s="126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</row>
    <row r="29" spans="2:25" ht="27" customHeight="1" x14ac:dyDescent="0.55000000000000004">
      <c r="B29" s="102"/>
      <c r="C29" s="102"/>
      <c r="D29" s="111" t="s">
        <v>217</v>
      </c>
      <c r="E29" s="111"/>
      <c r="F29" s="111"/>
      <c r="G29" s="111"/>
      <c r="H29" s="112"/>
      <c r="I29" s="125" t="s">
        <v>210</v>
      </c>
      <c r="J29" s="12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</row>
    <row r="30" spans="2:25" ht="27" customHeight="1" x14ac:dyDescent="0.55000000000000004">
      <c r="B30" s="102"/>
      <c r="C30" s="102"/>
      <c r="D30" s="111" t="s">
        <v>25</v>
      </c>
      <c r="E30" s="111"/>
      <c r="F30" s="111"/>
      <c r="G30" s="111"/>
      <c r="H30" s="112"/>
      <c r="I30" s="125" t="s">
        <v>210</v>
      </c>
      <c r="J30" s="126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2:25" ht="27" customHeight="1" x14ac:dyDescent="0.55000000000000004">
      <c r="B31" s="102"/>
      <c r="C31" s="102"/>
      <c r="D31" s="111" t="s">
        <v>218</v>
      </c>
      <c r="E31" s="111"/>
      <c r="F31" s="111"/>
      <c r="G31" s="111"/>
      <c r="H31" s="112"/>
      <c r="I31" s="125" t="s">
        <v>212</v>
      </c>
      <c r="J31" s="126"/>
      <c r="K31" s="72">
        <f>($W$14*K18*K30*K29)/1000</f>
        <v>0</v>
      </c>
      <c r="L31" s="72"/>
      <c r="M31" s="72"/>
      <c r="N31" s="72">
        <f>($W$14*N18*N30*N29)/1000</f>
        <v>0</v>
      </c>
      <c r="O31" s="72"/>
      <c r="P31" s="72"/>
      <c r="Q31" s="72">
        <f>($W$14*Q18*Q30*Q29)/1000</f>
        <v>0</v>
      </c>
      <c r="R31" s="72"/>
      <c r="S31" s="72"/>
      <c r="T31" s="72">
        <f>($W$14*T18*T30*T29)/1000</f>
        <v>0</v>
      </c>
      <c r="U31" s="72"/>
      <c r="V31" s="72"/>
      <c r="W31" s="72">
        <f>($W$14*W18*W30*W29)/1000</f>
        <v>0</v>
      </c>
      <c r="X31" s="72"/>
      <c r="Y31" s="72"/>
    </row>
    <row r="32" spans="2:25" ht="27" customHeight="1" x14ac:dyDescent="0.55000000000000004">
      <c r="B32" s="102"/>
      <c r="C32" s="102"/>
      <c r="D32" s="111" t="s">
        <v>219</v>
      </c>
      <c r="E32" s="111"/>
      <c r="F32" s="111"/>
      <c r="G32" s="111"/>
      <c r="H32" s="112"/>
      <c r="I32" s="125" t="s">
        <v>212</v>
      </c>
      <c r="J32" s="126"/>
      <c r="K32" s="69">
        <f>IFERROR(K31*Sheet1!$B$10,"")</f>
        <v>0</v>
      </c>
      <c r="L32" s="69"/>
      <c r="M32" s="69"/>
      <c r="N32" s="69">
        <f>IFERROR(N31*Sheet1!$B$10,"")</f>
        <v>0</v>
      </c>
      <c r="O32" s="69"/>
      <c r="P32" s="69"/>
      <c r="Q32" s="69">
        <f>IFERROR(Q31*Sheet1!$B$10,"")</f>
        <v>0</v>
      </c>
      <c r="R32" s="69"/>
      <c r="S32" s="69"/>
      <c r="T32" s="69">
        <f>IFERROR(T31*Sheet1!$B$10,"")</f>
        <v>0</v>
      </c>
      <c r="U32" s="69"/>
      <c r="V32" s="69"/>
      <c r="W32" s="69">
        <f>IFERROR(W31*Sheet1!$B$10,"")</f>
        <v>0</v>
      </c>
      <c r="X32" s="69"/>
      <c r="Y32" s="69"/>
    </row>
    <row r="33" spans="2:25" ht="27" customHeight="1" x14ac:dyDescent="0.55000000000000004">
      <c r="B33" s="102"/>
      <c r="C33" s="70" t="s">
        <v>206</v>
      </c>
      <c r="D33" s="109" t="s">
        <v>215</v>
      </c>
      <c r="E33" s="109"/>
      <c r="F33" s="109"/>
      <c r="G33" s="109"/>
      <c r="H33" s="110"/>
      <c r="I33" s="103" t="s">
        <v>209</v>
      </c>
      <c r="J33" s="104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</row>
    <row r="34" spans="2:25" ht="27" customHeight="1" x14ac:dyDescent="0.55000000000000004">
      <c r="B34" s="102"/>
      <c r="C34" s="70"/>
      <c r="D34" s="107" t="s">
        <v>23</v>
      </c>
      <c r="E34" s="107"/>
      <c r="F34" s="107"/>
      <c r="G34" s="107"/>
      <c r="H34" s="108"/>
      <c r="I34" s="103" t="s">
        <v>209</v>
      </c>
      <c r="J34" s="104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</row>
    <row r="35" spans="2:25" ht="27" customHeight="1" x14ac:dyDescent="0.55000000000000004">
      <c r="B35" s="102"/>
      <c r="C35" s="70"/>
      <c r="D35" s="105" t="s">
        <v>217</v>
      </c>
      <c r="E35" s="105"/>
      <c r="F35" s="105"/>
      <c r="G35" s="105"/>
      <c r="H35" s="106"/>
      <c r="I35" s="103" t="s">
        <v>212</v>
      </c>
      <c r="J35" s="104"/>
      <c r="K35" s="91">
        <f>IFERROR(VLOOKUP(K34,Sheet2!$C$3:$D$177,2,FALSE),"")</f>
        <v>0</v>
      </c>
      <c r="L35" s="91"/>
      <c r="M35" s="91"/>
      <c r="N35" s="91">
        <f>IFERROR(VLOOKUP(N34,Sheet2!$C$3:$D$177,2,FALSE),"")</f>
        <v>0</v>
      </c>
      <c r="O35" s="91"/>
      <c r="P35" s="91"/>
      <c r="Q35" s="91">
        <f>IFERROR(VLOOKUP(Q34,Sheet2!$C$3:$D$177,2,FALSE),"")</f>
        <v>0</v>
      </c>
      <c r="R35" s="91"/>
      <c r="S35" s="91"/>
      <c r="T35" s="91">
        <f>IFERROR(VLOOKUP(T34,Sheet2!$C$3:$D$177,2,FALSE),"")</f>
        <v>0</v>
      </c>
      <c r="U35" s="91"/>
      <c r="V35" s="91"/>
      <c r="W35" s="91">
        <f>IFERROR(VLOOKUP(W34,Sheet2!$C$3:$D$177,2,FALSE),"")</f>
        <v>0</v>
      </c>
      <c r="X35" s="91"/>
      <c r="Y35" s="91"/>
    </row>
    <row r="36" spans="2:25" ht="27" customHeight="1" x14ac:dyDescent="0.55000000000000004">
      <c r="B36" s="102"/>
      <c r="C36" s="70"/>
      <c r="D36" s="105" t="s">
        <v>25</v>
      </c>
      <c r="E36" s="105"/>
      <c r="F36" s="105"/>
      <c r="G36" s="105"/>
      <c r="H36" s="106"/>
      <c r="I36" s="103" t="s">
        <v>210</v>
      </c>
      <c r="J36" s="104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2:25" ht="27" customHeight="1" x14ac:dyDescent="0.55000000000000004">
      <c r="B37" s="102"/>
      <c r="C37" s="70"/>
      <c r="D37" s="105" t="s">
        <v>218</v>
      </c>
      <c r="E37" s="105"/>
      <c r="F37" s="105"/>
      <c r="G37" s="105"/>
      <c r="H37" s="106"/>
      <c r="I37" s="103" t="s">
        <v>212</v>
      </c>
      <c r="J37" s="104"/>
      <c r="K37" s="69">
        <f>($W$14*K18*K36*K35)/1000</f>
        <v>0</v>
      </c>
      <c r="L37" s="69"/>
      <c r="M37" s="69"/>
      <c r="N37" s="69">
        <f>($W$14*N18*N36*N35)/1000</f>
        <v>0</v>
      </c>
      <c r="O37" s="69"/>
      <c r="P37" s="69"/>
      <c r="Q37" s="69">
        <f>($W$14*Q18*Q36*Q35)/1000</f>
        <v>0</v>
      </c>
      <c r="R37" s="69"/>
      <c r="S37" s="69"/>
      <c r="T37" s="69">
        <f>($W$14*T18*T36*T35)/1000</f>
        <v>0</v>
      </c>
      <c r="U37" s="69"/>
      <c r="V37" s="69"/>
      <c r="W37" s="69">
        <f>($W$14*W18*W36*W35)/1000</f>
        <v>0</v>
      </c>
      <c r="X37" s="69"/>
      <c r="Y37" s="69"/>
    </row>
    <row r="38" spans="2:25" ht="27" customHeight="1" x14ac:dyDescent="0.55000000000000004">
      <c r="B38" s="102"/>
      <c r="C38" s="70"/>
      <c r="D38" s="105" t="s">
        <v>219</v>
      </c>
      <c r="E38" s="105"/>
      <c r="F38" s="105"/>
      <c r="G38" s="105"/>
      <c r="H38" s="106"/>
      <c r="I38" s="103" t="s">
        <v>212</v>
      </c>
      <c r="J38" s="104"/>
      <c r="K38" s="69">
        <f>IFERROR(K37*Sheet1!$B$10,"")</f>
        <v>0</v>
      </c>
      <c r="L38" s="69"/>
      <c r="M38" s="69"/>
      <c r="N38" s="69">
        <f>IFERROR(N37*Sheet1!$B$10,"")</f>
        <v>0</v>
      </c>
      <c r="O38" s="69"/>
      <c r="P38" s="69"/>
      <c r="Q38" s="69">
        <f>IFERROR(Q37*Sheet1!$B$10,"")</f>
        <v>0</v>
      </c>
      <c r="R38" s="69"/>
      <c r="S38" s="69"/>
      <c r="T38" s="69">
        <f>IFERROR(T37*Sheet1!$B$10,"")</f>
        <v>0</v>
      </c>
      <c r="U38" s="69"/>
      <c r="V38" s="69"/>
      <c r="W38" s="69">
        <f>IFERROR(W37*Sheet1!$B$10,"")</f>
        <v>0</v>
      </c>
      <c r="X38" s="69"/>
      <c r="Y38" s="69"/>
    </row>
    <row r="39" spans="2:25" ht="27" customHeight="1" x14ac:dyDescent="0.55000000000000004">
      <c r="B39" s="96" t="s">
        <v>220</v>
      </c>
      <c r="C39" s="96"/>
      <c r="D39" s="96"/>
      <c r="E39" s="96"/>
      <c r="F39" s="96"/>
      <c r="G39" s="96"/>
      <c r="H39" s="97"/>
      <c r="I39" s="94" t="s">
        <v>212</v>
      </c>
      <c r="J39" s="95"/>
      <c r="K39" s="72">
        <f>(K32+K38)-K26</f>
        <v>0</v>
      </c>
      <c r="L39" s="72"/>
      <c r="M39" s="72"/>
      <c r="N39" s="72">
        <f t="shared" ref="N39" si="0">(N32+N38)-N26</f>
        <v>0</v>
      </c>
      <c r="O39" s="72"/>
      <c r="P39" s="72"/>
      <c r="Q39" s="72">
        <f t="shared" ref="Q39" si="1">(Q32+Q38)-Q26</f>
        <v>0</v>
      </c>
      <c r="R39" s="72"/>
      <c r="S39" s="72"/>
      <c r="T39" s="72">
        <f t="shared" ref="T39" si="2">(T32+T38)-T26</f>
        <v>0</v>
      </c>
      <c r="U39" s="72"/>
      <c r="V39" s="72"/>
      <c r="W39" s="72">
        <f t="shared" ref="W39" si="3">(W32+W38)-W26</f>
        <v>0</v>
      </c>
      <c r="X39" s="72"/>
      <c r="Y39" s="72"/>
    </row>
    <row r="40" spans="2:25" ht="27" hidden="1" customHeight="1" thickTop="1" thickBot="1" x14ac:dyDescent="0.6">
      <c r="B40" s="124" t="s">
        <v>236</v>
      </c>
      <c r="C40" s="124"/>
      <c r="D40" s="124"/>
      <c r="E40" s="124"/>
      <c r="F40" s="124"/>
      <c r="G40" s="124"/>
      <c r="H40" s="124"/>
      <c r="I40" s="124"/>
      <c r="J40" s="124"/>
      <c r="K40" s="113" t="str">
        <f>IF(K39&lt;=0,"満たしていません","満たしています")</f>
        <v>満たしていません</v>
      </c>
      <c r="L40" s="114"/>
      <c r="M40" s="115"/>
      <c r="N40" s="114" t="str">
        <f t="shared" ref="N40" si="4">IF(N39&lt;=0,"満たしていません","満たしています")</f>
        <v>満たしていません</v>
      </c>
      <c r="O40" s="114"/>
      <c r="P40" s="114"/>
      <c r="Q40" s="114" t="str">
        <f t="shared" ref="Q40" si="5">IF(Q39&lt;=0,"満たしていません","満たしています")</f>
        <v>満たしていません</v>
      </c>
      <c r="R40" s="114"/>
      <c r="S40" s="114"/>
      <c r="T40" s="114" t="str">
        <f t="shared" ref="T40" si="6">IF(T39&lt;=0,"満たしていません","満たしています")</f>
        <v>満たしていません</v>
      </c>
      <c r="U40" s="114"/>
      <c r="V40" s="114"/>
      <c r="W40" s="114" t="str">
        <f t="shared" ref="W40" si="7">IF(W39&lt;=0,"満たしていません","満たしています")</f>
        <v>満たしていません</v>
      </c>
      <c r="X40" s="114"/>
      <c r="Y40" s="116"/>
    </row>
    <row r="41" spans="2:25" ht="27" customHeight="1" x14ac:dyDescent="0.45">
      <c r="O41" s="117" t="s">
        <v>223</v>
      </c>
      <c r="P41" s="117"/>
      <c r="Q41" s="117"/>
      <c r="R41" s="117"/>
    </row>
    <row r="42" spans="2:25" ht="27" customHeight="1" x14ac:dyDescent="0.55000000000000004">
      <c r="O42" s="112"/>
      <c r="P42" s="118"/>
      <c r="Q42" s="119"/>
      <c r="R42" s="79" t="s">
        <v>225</v>
      </c>
      <c r="S42" s="80"/>
      <c r="T42" s="81"/>
      <c r="U42" s="79" t="s">
        <v>226</v>
      </c>
      <c r="V42" s="80"/>
      <c r="W42" s="81"/>
      <c r="X42" s="36"/>
      <c r="Y42" s="37"/>
    </row>
    <row r="43" spans="2:25" ht="27" customHeight="1" x14ac:dyDescent="0.55000000000000004">
      <c r="O43" s="120" t="s">
        <v>224</v>
      </c>
      <c r="P43" s="121"/>
      <c r="Q43" s="122"/>
      <c r="R43" s="82">
        <f>SUM(K31,N31,Q31,T31,W31,K37,N37,Q37,T37,W37)</f>
        <v>0</v>
      </c>
      <c r="S43" s="83"/>
      <c r="T43" s="39" t="s">
        <v>227</v>
      </c>
      <c r="U43" s="82">
        <f>SUM(K25,N25,Q25,T25,W25)</f>
        <v>0</v>
      </c>
      <c r="V43" s="83"/>
      <c r="W43" s="39" t="s">
        <v>227</v>
      </c>
      <c r="X43" s="123" t="s">
        <v>228</v>
      </c>
      <c r="Y43" s="67"/>
    </row>
    <row r="44" spans="2:25" ht="27" customHeight="1" x14ac:dyDescent="0.55000000000000004">
      <c r="O44" s="120" t="s">
        <v>229</v>
      </c>
      <c r="P44" s="121"/>
      <c r="Q44" s="122"/>
      <c r="R44" s="84">
        <f t="shared" ref="R44" si="8">SUM(K32,N32,Q32,T32,W32,K38,N38,Q38,T38,W38)</f>
        <v>0</v>
      </c>
      <c r="S44" s="85"/>
      <c r="T44" s="40" t="s">
        <v>230</v>
      </c>
      <c r="U44" s="84">
        <f>SUM(K26,N26,Q26,T26,W26)</f>
        <v>0</v>
      </c>
      <c r="V44" s="85"/>
      <c r="W44" s="40" t="s">
        <v>230</v>
      </c>
      <c r="X44" s="123" t="s">
        <v>228</v>
      </c>
      <c r="Y44" s="67"/>
    </row>
    <row r="45" spans="2:25" ht="27" customHeight="1" x14ac:dyDescent="0.55000000000000004">
      <c r="Q45" s="38"/>
      <c r="R45" s="86" t="s">
        <v>231</v>
      </c>
      <c r="S45" s="87"/>
      <c r="T45" s="88"/>
      <c r="U45" s="89" t="str">
        <f>IF(MIN(R44:U44)=0,"",IFERROR(R44-U44,""))</f>
        <v/>
      </c>
      <c r="V45" s="90"/>
      <c r="W45" s="39" t="s">
        <v>230</v>
      </c>
      <c r="X45" s="66" t="s">
        <v>228</v>
      </c>
      <c r="Y45" s="67"/>
    </row>
    <row r="46" spans="2:25" ht="20.149999999999999" hidden="1" customHeight="1" x14ac:dyDescent="0.55000000000000004">
      <c r="R46" s="64" t="s">
        <v>276</v>
      </c>
      <c r="S46" s="64"/>
      <c r="T46" s="65" t="str">
        <f>IF(U45&lt;=0,"満たしていません",IF(U45="","","満たしています"))</f>
        <v>満たしていません</v>
      </c>
      <c r="U46" s="65"/>
      <c r="V46" s="65"/>
      <c r="W46" s="65"/>
    </row>
    <row r="51" spans="7:14" ht="19.5" x14ac:dyDescent="0.55000000000000004">
      <c r="G51" s="25"/>
      <c r="H51" s="25"/>
      <c r="I51" s="25"/>
      <c r="J51" s="26"/>
      <c r="K51" s="26"/>
      <c r="L51" s="26"/>
    </row>
    <row r="52" spans="7:14" ht="19.5" x14ac:dyDescent="0.55000000000000004">
      <c r="G52" s="28"/>
      <c r="H52" s="28"/>
      <c r="I52" s="28"/>
      <c r="J52" s="33"/>
      <c r="K52" s="33"/>
      <c r="L52" s="33"/>
    </row>
    <row r="53" spans="7:14" ht="19.5" x14ac:dyDescent="0.55000000000000004">
      <c r="G53" s="28"/>
      <c r="H53" s="28"/>
      <c r="I53" s="28"/>
      <c r="J53" s="30"/>
      <c r="K53" s="28"/>
      <c r="L53" s="30"/>
    </row>
    <row r="54" spans="7:14" ht="19.5" x14ac:dyDescent="0.55000000000000004">
      <c r="G54" s="28"/>
      <c r="H54" s="28"/>
      <c r="I54" s="28"/>
      <c r="J54" s="30"/>
      <c r="K54" s="28"/>
      <c r="L54" s="30"/>
      <c r="M54" s="28"/>
      <c r="N54" s="29"/>
    </row>
    <row r="55" spans="7:14" ht="19.5" x14ac:dyDescent="0.55000000000000004">
      <c r="G55" s="34"/>
      <c r="H55" s="34"/>
      <c r="I55" s="34"/>
      <c r="J55" s="34"/>
      <c r="K55" s="34"/>
      <c r="L55" s="31"/>
      <c r="M55" s="32"/>
      <c r="N55" s="29"/>
    </row>
    <row r="56" spans="7:14" ht="19.5" x14ac:dyDescent="0.55000000000000004">
      <c r="G56" s="35"/>
      <c r="H56" s="35"/>
      <c r="I56" s="35"/>
      <c r="J56" s="35"/>
      <c r="K56" s="35"/>
      <c r="L56" s="35"/>
      <c r="M56" s="35"/>
      <c r="N56" s="27"/>
    </row>
  </sheetData>
  <sheetProtection algorithmName="SHA-512" hashValue="65t7ODFLH828NGG5AVSjZD0NpUUNxlN4EcUfa4GmyvI7ZhQOvEKolr8FEwj3f1oboasZO5bVyafusGW561fUdg==" saltValue="6QytdUZU1hKrvspx7v8x5A==" spinCount="100000" sheet="1" selectLockedCells="1"/>
  <mergeCells count="202">
    <mergeCell ref="C4:E4"/>
    <mergeCell ref="C5:E5"/>
    <mergeCell ref="C6:E6"/>
    <mergeCell ref="G14:H14"/>
    <mergeCell ref="D29:H29"/>
    <mergeCell ref="D28:H28"/>
    <mergeCell ref="D27:H27"/>
    <mergeCell ref="D26:H26"/>
    <mergeCell ref="D25:H25"/>
    <mergeCell ref="D23:H23"/>
    <mergeCell ref="D22:H22"/>
    <mergeCell ref="D21:H21"/>
    <mergeCell ref="D20:H20"/>
    <mergeCell ref="D19:H19"/>
    <mergeCell ref="D18:H18"/>
    <mergeCell ref="D17:H17"/>
    <mergeCell ref="G13:J13"/>
    <mergeCell ref="C27:C32"/>
    <mergeCell ref="B40:J40"/>
    <mergeCell ref="B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B17:C18"/>
    <mergeCell ref="K40:M40"/>
    <mergeCell ref="N40:P40"/>
    <mergeCell ref="Q40:S40"/>
    <mergeCell ref="T40:V40"/>
    <mergeCell ref="W40:Y40"/>
    <mergeCell ref="O41:R41"/>
    <mergeCell ref="O42:Q42"/>
    <mergeCell ref="O43:Q43"/>
    <mergeCell ref="O44:Q44"/>
    <mergeCell ref="X43:Y43"/>
    <mergeCell ref="X44:Y44"/>
    <mergeCell ref="B27:B38"/>
    <mergeCell ref="I38:J38"/>
    <mergeCell ref="D37:H37"/>
    <mergeCell ref="D38:H38"/>
    <mergeCell ref="D36:H36"/>
    <mergeCell ref="D35:H35"/>
    <mergeCell ref="D34:H34"/>
    <mergeCell ref="D33:H33"/>
    <mergeCell ref="D32:H32"/>
    <mergeCell ref="D31:H31"/>
    <mergeCell ref="D30:H30"/>
    <mergeCell ref="W22:Y22"/>
    <mergeCell ref="W23:Y23"/>
    <mergeCell ref="W24:Y24"/>
    <mergeCell ref="W25:Y25"/>
    <mergeCell ref="W16:Y16"/>
    <mergeCell ref="W17:Y17"/>
    <mergeCell ref="W18:Y18"/>
    <mergeCell ref="W19:Y19"/>
    <mergeCell ref="W20:Y20"/>
    <mergeCell ref="W13:X13"/>
    <mergeCell ref="W14:X14"/>
    <mergeCell ref="Q20:S20"/>
    <mergeCell ref="T20:V20"/>
    <mergeCell ref="N21:P21"/>
    <mergeCell ref="Q21:S21"/>
    <mergeCell ref="T21:V21"/>
    <mergeCell ref="N20:P20"/>
    <mergeCell ref="Q18:S18"/>
    <mergeCell ref="T18:V18"/>
    <mergeCell ref="N19:P19"/>
    <mergeCell ref="Q19:S19"/>
    <mergeCell ref="T19:V19"/>
    <mergeCell ref="Q16:S16"/>
    <mergeCell ref="T16:V16"/>
    <mergeCell ref="N17:P17"/>
    <mergeCell ref="Q17:S17"/>
    <mergeCell ref="T17:V17"/>
    <mergeCell ref="N16:P16"/>
    <mergeCell ref="N18:P18"/>
    <mergeCell ref="W21:Y21"/>
    <mergeCell ref="W31:Y31"/>
    <mergeCell ref="W32:Y32"/>
    <mergeCell ref="W33:Y33"/>
    <mergeCell ref="W35:Y35"/>
    <mergeCell ref="Q32:S32"/>
    <mergeCell ref="T32:V32"/>
    <mergeCell ref="Q34:S34"/>
    <mergeCell ref="T34:V34"/>
    <mergeCell ref="Q36:S36"/>
    <mergeCell ref="Q33:S33"/>
    <mergeCell ref="T33:V33"/>
    <mergeCell ref="Q38:S38"/>
    <mergeCell ref="T38:V38"/>
    <mergeCell ref="N39:P39"/>
    <mergeCell ref="Q39:S39"/>
    <mergeCell ref="T39:V39"/>
    <mergeCell ref="W36:Y36"/>
    <mergeCell ref="W37:Y37"/>
    <mergeCell ref="W38:Y38"/>
    <mergeCell ref="W39:Y39"/>
    <mergeCell ref="N33:P33"/>
    <mergeCell ref="N29:P29"/>
    <mergeCell ref="I39:J39"/>
    <mergeCell ref="B39:H39"/>
    <mergeCell ref="N32:P32"/>
    <mergeCell ref="N36:P36"/>
    <mergeCell ref="T22:V22"/>
    <mergeCell ref="N23:P23"/>
    <mergeCell ref="T23:V23"/>
    <mergeCell ref="N22:P22"/>
    <mergeCell ref="T36:V36"/>
    <mergeCell ref="N35:P35"/>
    <mergeCell ref="Q35:S35"/>
    <mergeCell ref="T35:V35"/>
    <mergeCell ref="K25:M25"/>
    <mergeCell ref="K26:M26"/>
    <mergeCell ref="K27:M27"/>
    <mergeCell ref="Q22:S22"/>
    <mergeCell ref="Q24:S24"/>
    <mergeCell ref="T24:V24"/>
    <mergeCell ref="N25:P25"/>
    <mergeCell ref="Q25:S25"/>
    <mergeCell ref="T25:V25"/>
    <mergeCell ref="N24:P24"/>
    <mergeCell ref="K19:M19"/>
    <mergeCell ref="K20:M20"/>
    <mergeCell ref="N31:P31"/>
    <mergeCell ref="Q31:S31"/>
    <mergeCell ref="T31:V31"/>
    <mergeCell ref="Q28:S28"/>
    <mergeCell ref="T28:V28"/>
    <mergeCell ref="Q29:S29"/>
    <mergeCell ref="T29:V29"/>
    <mergeCell ref="N28:P28"/>
    <mergeCell ref="Q26:S26"/>
    <mergeCell ref="T26:V26"/>
    <mergeCell ref="N27:P27"/>
    <mergeCell ref="Q27:S27"/>
    <mergeCell ref="T27:V27"/>
    <mergeCell ref="N26:P26"/>
    <mergeCell ref="N34:P34"/>
    <mergeCell ref="N30:P30"/>
    <mergeCell ref="A1:N1"/>
    <mergeCell ref="R42:T42"/>
    <mergeCell ref="U42:W42"/>
    <mergeCell ref="R43:S43"/>
    <mergeCell ref="R44:S44"/>
    <mergeCell ref="R45:T45"/>
    <mergeCell ref="U43:V43"/>
    <mergeCell ref="U44:V44"/>
    <mergeCell ref="U45:V45"/>
    <mergeCell ref="K33:M33"/>
    <mergeCell ref="K34:M34"/>
    <mergeCell ref="K37:M37"/>
    <mergeCell ref="K38:M38"/>
    <mergeCell ref="K35:M35"/>
    <mergeCell ref="K28:M28"/>
    <mergeCell ref="K29:M29"/>
    <mergeCell ref="K30:M30"/>
    <mergeCell ref="K31:M31"/>
    <mergeCell ref="K32:M32"/>
    <mergeCell ref="K16:M16"/>
    <mergeCell ref="K17:M17"/>
    <mergeCell ref="K18:M18"/>
    <mergeCell ref="R46:S46"/>
    <mergeCell ref="T46:W46"/>
    <mergeCell ref="X45:Y45"/>
    <mergeCell ref="W34:Y34"/>
    <mergeCell ref="N37:P37"/>
    <mergeCell ref="Q37:S37"/>
    <mergeCell ref="T37:V37"/>
    <mergeCell ref="Q23:S23"/>
    <mergeCell ref="C33:C38"/>
    <mergeCell ref="B19:C26"/>
    <mergeCell ref="N38:P38"/>
    <mergeCell ref="K39:M39"/>
    <mergeCell ref="K36:M36"/>
    <mergeCell ref="K21:M21"/>
    <mergeCell ref="K22:M22"/>
    <mergeCell ref="K23:M23"/>
    <mergeCell ref="K24:M24"/>
    <mergeCell ref="W26:Y26"/>
    <mergeCell ref="W27:Y27"/>
    <mergeCell ref="W28:Y28"/>
    <mergeCell ref="W29:Y29"/>
    <mergeCell ref="W30:Y30"/>
    <mergeCell ref="Q30:S30"/>
    <mergeCell ref="T30:V30"/>
  </mergeCells>
  <phoneticPr fontId="2"/>
  <conditionalFormatting sqref="K40:Y40">
    <cfRule type="cellIs" dxfId="23" priority="1" operator="greaterThan">
      <formula>0</formula>
    </cfRule>
    <cfRule type="cellIs" dxfId="22" priority="4" operator="lessThan">
      <formula>1E-20</formula>
    </cfRule>
  </conditionalFormatting>
  <conditionalFormatting sqref="K40:Y40">
    <cfRule type="cellIs" dxfId="21" priority="3" operator="lessThan">
      <formula>0</formula>
    </cfRule>
  </conditionalFormatting>
  <conditionalFormatting sqref="N40:P40">
    <cfRule type="cellIs" dxfId="20" priority="2" operator="lessThan">
      <formula>0</formula>
    </cfRule>
  </conditionalFormatting>
  <dataValidations count="3">
    <dataValidation type="list" allowBlank="1" showInputMessage="1" showErrorMessage="1" sqref="N33:Y33">
      <formula1>INDIRECT("種別・型番[#見出し]")</formula1>
    </dataValidation>
    <dataValidation type="list" showInputMessage="1" showErrorMessage="1" sqref="K34:Y34">
      <formula1>INDIRECT("種別・型番["&amp;K33&amp;"]")</formula1>
    </dataValidation>
    <dataValidation type="list" showInputMessage="1" showErrorMessage="1" sqref="K33:M33">
      <formula1>INDIRECT("種別・型番[#見出し]")</formula1>
    </dataValidation>
  </dataValidations>
  <pageMargins left="0.23622047244094491" right="3.937007874015748E-2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Sheet1!$A$3:$A$5</xm:f>
          </x14:formula1>
          <xm:sqref>K22:Y22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Z56"/>
  <sheetViews>
    <sheetView showGridLines="0" workbookViewId="0">
      <selection activeCell="K14" sqref="K14"/>
    </sheetView>
  </sheetViews>
  <sheetFormatPr defaultColWidth="9" defaultRowHeight="14.5" x14ac:dyDescent="0.55000000000000004"/>
  <cols>
    <col min="1" max="1" width="2.58203125" style="3" customWidth="1"/>
    <col min="2" max="5" width="3.58203125" style="3" customWidth="1"/>
    <col min="6" max="25" width="5.58203125" style="3" customWidth="1"/>
    <col min="26" max="26" width="2.58203125" style="3" customWidth="1"/>
    <col min="27" max="16384" width="9" style="3"/>
  </cols>
  <sheetData>
    <row r="1" spans="1:26" x14ac:dyDescent="0.55000000000000004">
      <c r="A1" s="78" t="s">
        <v>235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</row>
    <row r="2" spans="1:26" ht="26" x14ac:dyDescent="0.55000000000000004">
      <c r="B2" s="1" t="s">
        <v>27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6" ht="26" x14ac:dyDescent="0.55000000000000004">
      <c r="B3" s="23" t="s">
        <v>208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6" ht="16" x14ac:dyDescent="0.55000000000000004">
      <c r="B4" s="46" t="s">
        <v>237</v>
      </c>
      <c r="C4" s="127" t="s">
        <v>242</v>
      </c>
      <c r="D4" s="127"/>
      <c r="E4" s="127"/>
      <c r="F4" s="24" t="s">
        <v>246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3"/>
    </row>
    <row r="5" spans="1:26" ht="16" x14ac:dyDescent="0.55000000000000004">
      <c r="B5" s="46" t="s">
        <v>238</v>
      </c>
      <c r="C5" s="128" t="s">
        <v>243</v>
      </c>
      <c r="D5" s="128"/>
      <c r="E5" s="128"/>
      <c r="F5" s="24" t="s">
        <v>245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3"/>
    </row>
    <row r="6" spans="1:26" s="24" customFormat="1" ht="16" x14ac:dyDescent="0.55000000000000004">
      <c r="B6" s="46" t="s">
        <v>239</v>
      </c>
      <c r="C6" s="129" t="s">
        <v>244</v>
      </c>
      <c r="D6" s="129"/>
      <c r="E6" s="129"/>
      <c r="F6" s="24" t="s">
        <v>247</v>
      </c>
      <c r="Z6" s="23"/>
    </row>
    <row r="7" spans="1:26" s="24" customFormat="1" ht="16" x14ac:dyDescent="0.55000000000000004">
      <c r="B7" s="46" t="s">
        <v>251</v>
      </c>
      <c r="C7" s="53" t="s">
        <v>253</v>
      </c>
      <c r="D7" s="53"/>
      <c r="E7" s="53"/>
      <c r="Z7" s="23"/>
    </row>
    <row r="8" spans="1:26" ht="16" x14ac:dyDescent="0.55000000000000004">
      <c r="B8" s="46" t="s">
        <v>240</v>
      </c>
      <c r="C8" s="24" t="s">
        <v>248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3"/>
    </row>
    <row r="9" spans="1:26" ht="16" x14ac:dyDescent="0.55000000000000004">
      <c r="B9" s="46" t="s">
        <v>249</v>
      </c>
      <c r="C9" s="24" t="s">
        <v>241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3"/>
    </row>
    <row r="10" spans="1:26" s="48" customFormat="1" ht="16" x14ac:dyDescent="0.55000000000000004">
      <c r="C10" s="49" t="s">
        <v>233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50"/>
    </row>
    <row r="11" spans="1:26" ht="16" x14ac:dyDescent="0.55000000000000004">
      <c r="B11" s="46" t="s">
        <v>252</v>
      </c>
      <c r="C11" s="24" t="s">
        <v>265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3"/>
    </row>
    <row r="13" spans="1:26" ht="20.149999999999999" customHeight="1" x14ac:dyDescent="0.55000000000000004">
      <c r="G13" s="99"/>
      <c r="H13" s="101"/>
      <c r="I13" s="101"/>
      <c r="J13" s="100"/>
      <c r="K13" s="4" t="s">
        <v>0</v>
      </c>
      <c r="L13" s="4" t="s">
        <v>1</v>
      </c>
      <c r="M13" s="4" t="s">
        <v>2</v>
      </c>
      <c r="N13" s="4" t="s">
        <v>3</v>
      </c>
      <c r="O13" s="4" t="s">
        <v>4</v>
      </c>
      <c r="P13" s="4" t="s">
        <v>5</v>
      </c>
      <c r="Q13" s="4" t="s">
        <v>6</v>
      </c>
      <c r="R13" s="4" t="s">
        <v>7</v>
      </c>
      <c r="S13" s="4" t="s">
        <v>8</v>
      </c>
      <c r="T13" s="4" t="s">
        <v>9</v>
      </c>
      <c r="U13" s="4" t="s">
        <v>10</v>
      </c>
      <c r="V13" s="4" t="s">
        <v>11</v>
      </c>
      <c r="W13" s="99" t="s">
        <v>12</v>
      </c>
      <c r="X13" s="100"/>
    </row>
    <row r="14" spans="1:26" ht="30" customHeight="1" x14ac:dyDescent="0.55000000000000004">
      <c r="G14" s="130" t="s">
        <v>216</v>
      </c>
      <c r="H14" s="131"/>
      <c r="I14" s="47"/>
      <c r="J14" s="41" t="s">
        <v>210</v>
      </c>
      <c r="K14" s="61">
        <v>20</v>
      </c>
      <c r="L14" s="61">
        <v>20</v>
      </c>
      <c r="M14" s="61">
        <v>20</v>
      </c>
      <c r="N14" s="61">
        <v>20</v>
      </c>
      <c r="O14" s="61">
        <v>20</v>
      </c>
      <c r="P14" s="61">
        <v>20</v>
      </c>
      <c r="Q14" s="61">
        <v>20</v>
      </c>
      <c r="R14" s="61">
        <v>20</v>
      </c>
      <c r="S14" s="61">
        <v>20</v>
      </c>
      <c r="T14" s="61">
        <v>20</v>
      </c>
      <c r="U14" s="61">
        <v>20</v>
      </c>
      <c r="V14" s="61">
        <v>20</v>
      </c>
      <c r="W14" s="101">
        <f>SUM(K14:V14)</f>
        <v>240</v>
      </c>
      <c r="X14" s="100"/>
    </row>
    <row r="15" spans="1:26" ht="10" customHeight="1" x14ac:dyDescent="0.55000000000000004"/>
    <row r="16" spans="1:26" ht="25" customHeight="1" x14ac:dyDescent="0.55000000000000004">
      <c r="B16" s="92" t="s">
        <v>16</v>
      </c>
      <c r="C16" s="92"/>
      <c r="D16" s="92"/>
      <c r="E16" s="92"/>
      <c r="F16" s="92"/>
      <c r="G16" s="92"/>
      <c r="H16" s="92"/>
      <c r="I16" s="92"/>
      <c r="J16" s="92"/>
      <c r="K16" s="92">
        <v>1</v>
      </c>
      <c r="L16" s="92"/>
      <c r="M16" s="92"/>
      <c r="N16" s="92">
        <v>2</v>
      </c>
      <c r="O16" s="92"/>
      <c r="P16" s="92"/>
      <c r="Q16" s="92">
        <v>3</v>
      </c>
      <c r="R16" s="92"/>
      <c r="S16" s="92"/>
      <c r="T16" s="92">
        <v>4</v>
      </c>
      <c r="U16" s="92"/>
      <c r="V16" s="92"/>
      <c r="W16" s="92">
        <v>5</v>
      </c>
      <c r="X16" s="92"/>
      <c r="Y16" s="92"/>
    </row>
    <row r="17" spans="2:25" ht="27" customHeight="1" x14ac:dyDescent="0.55000000000000004">
      <c r="B17" s="163" t="s">
        <v>207</v>
      </c>
      <c r="C17" s="164"/>
      <c r="D17" s="133" t="s">
        <v>214</v>
      </c>
      <c r="E17" s="167"/>
      <c r="F17" s="167"/>
      <c r="G17" s="167"/>
      <c r="H17" s="167"/>
      <c r="I17" s="141" t="s">
        <v>234</v>
      </c>
      <c r="J17" s="125"/>
      <c r="K17" s="168" t="s">
        <v>266</v>
      </c>
      <c r="L17" s="168"/>
      <c r="M17" s="168"/>
      <c r="N17" s="168" t="s">
        <v>267</v>
      </c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</row>
    <row r="18" spans="2:25" ht="27" customHeight="1" x14ac:dyDescent="0.55000000000000004">
      <c r="B18" s="165"/>
      <c r="C18" s="166"/>
      <c r="D18" s="133" t="s">
        <v>26</v>
      </c>
      <c r="E18" s="167"/>
      <c r="F18" s="167"/>
      <c r="G18" s="167"/>
      <c r="H18" s="167"/>
      <c r="I18" s="141" t="s">
        <v>210</v>
      </c>
      <c r="J18" s="125"/>
      <c r="K18" s="93">
        <v>12</v>
      </c>
      <c r="L18" s="93"/>
      <c r="M18" s="93"/>
      <c r="N18" s="93">
        <v>12</v>
      </c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</row>
    <row r="19" spans="2:25" ht="27" customHeight="1" x14ac:dyDescent="0.55000000000000004">
      <c r="B19" s="157" t="s">
        <v>277</v>
      </c>
      <c r="C19" s="158"/>
      <c r="D19" s="159" t="s">
        <v>25</v>
      </c>
      <c r="E19" s="160"/>
      <c r="F19" s="160"/>
      <c r="G19" s="160"/>
      <c r="H19" s="160"/>
      <c r="I19" s="161" t="s">
        <v>210</v>
      </c>
      <c r="J19" s="162"/>
      <c r="K19" s="93">
        <v>15</v>
      </c>
      <c r="L19" s="93"/>
      <c r="M19" s="93"/>
      <c r="N19" s="93">
        <v>20</v>
      </c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</row>
    <row r="20" spans="2:25" ht="27" customHeight="1" x14ac:dyDescent="0.55000000000000004">
      <c r="B20" s="157"/>
      <c r="C20" s="158"/>
      <c r="D20" s="112" t="s">
        <v>22</v>
      </c>
      <c r="E20" s="118"/>
      <c r="F20" s="118"/>
      <c r="G20" s="118"/>
      <c r="H20" s="118"/>
      <c r="I20" s="141" t="s">
        <v>234</v>
      </c>
      <c r="J20" s="125"/>
      <c r="K20" s="142" t="s">
        <v>268</v>
      </c>
      <c r="L20" s="142"/>
      <c r="M20" s="142"/>
      <c r="N20" s="142" t="s">
        <v>270</v>
      </c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</row>
    <row r="21" spans="2:25" ht="27" customHeight="1" x14ac:dyDescent="0.55000000000000004">
      <c r="B21" s="157"/>
      <c r="C21" s="158"/>
      <c r="D21" s="112" t="s">
        <v>23</v>
      </c>
      <c r="E21" s="118"/>
      <c r="F21" s="118"/>
      <c r="G21" s="118"/>
      <c r="H21" s="118"/>
      <c r="I21" s="141" t="s">
        <v>234</v>
      </c>
      <c r="J21" s="125"/>
      <c r="K21" s="142" t="s">
        <v>269</v>
      </c>
      <c r="L21" s="142"/>
      <c r="M21" s="142"/>
      <c r="N21" s="142" t="s">
        <v>271</v>
      </c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</row>
    <row r="22" spans="2:25" ht="27" customHeight="1" x14ac:dyDescent="0.55000000000000004">
      <c r="B22" s="157"/>
      <c r="C22" s="158"/>
      <c r="D22" s="112" t="s">
        <v>211</v>
      </c>
      <c r="E22" s="118"/>
      <c r="F22" s="118"/>
      <c r="G22" s="118"/>
      <c r="H22" s="118"/>
      <c r="I22" s="141" t="s">
        <v>209</v>
      </c>
      <c r="J22" s="125"/>
      <c r="K22" s="75" t="s">
        <v>222</v>
      </c>
      <c r="L22" s="75"/>
      <c r="M22" s="75"/>
      <c r="N22" s="75" t="s">
        <v>250</v>
      </c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</row>
    <row r="23" spans="2:25" ht="27" customHeight="1" x14ac:dyDescent="0.55000000000000004">
      <c r="B23" s="157"/>
      <c r="C23" s="158"/>
      <c r="D23" s="112" t="s">
        <v>24</v>
      </c>
      <c r="E23" s="118"/>
      <c r="F23" s="118"/>
      <c r="G23" s="118"/>
      <c r="H23" s="118"/>
      <c r="I23" s="141" t="s">
        <v>212</v>
      </c>
      <c r="J23" s="125"/>
      <c r="K23" s="69">
        <f>IFERROR(VLOOKUP(K22,Sheet1!$A$3:$B$6,2,FALSE),"")</f>
        <v>0.95</v>
      </c>
      <c r="L23" s="69"/>
      <c r="M23" s="69"/>
      <c r="N23" s="69">
        <f>IFERROR(VLOOKUP(N22,Sheet1!$A$3:$B$6,2,FALSE),"")</f>
        <v>0.9</v>
      </c>
      <c r="O23" s="69"/>
      <c r="P23" s="69"/>
      <c r="Q23" s="69">
        <f>IFERROR(VLOOKUP(Q22,Sheet1!$A$3:$B$6,2,FALSE),"")</f>
        <v>0</v>
      </c>
      <c r="R23" s="69"/>
      <c r="S23" s="69"/>
      <c r="T23" s="69">
        <f>IFERROR(VLOOKUP(T22,Sheet1!$A$3:$B$6,2,FALSE),"")</f>
        <v>0</v>
      </c>
      <c r="U23" s="69"/>
      <c r="V23" s="69"/>
      <c r="W23" s="69">
        <f>IFERROR(VLOOKUP(W22,Sheet1!$A$3:$B$6,2,FALSE),"")</f>
        <v>0</v>
      </c>
      <c r="X23" s="69"/>
      <c r="Y23" s="69"/>
    </row>
    <row r="24" spans="2:25" ht="27" customHeight="1" x14ac:dyDescent="0.55000000000000004">
      <c r="B24" s="157"/>
      <c r="C24" s="158"/>
      <c r="D24" s="43" t="s">
        <v>217</v>
      </c>
      <c r="E24" s="44"/>
      <c r="F24" s="44"/>
      <c r="G24" s="44"/>
      <c r="H24" s="44"/>
      <c r="I24" s="141" t="s">
        <v>210</v>
      </c>
      <c r="J24" s="125"/>
      <c r="K24" s="76">
        <v>8.5</v>
      </c>
      <c r="L24" s="76"/>
      <c r="M24" s="76"/>
      <c r="N24" s="76">
        <v>6.5</v>
      </c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</row>
    <row r="25" spans="2:25" ht="27" customHeight="1" x14ac:dyDescent="0.55000000000000004">
      <c r="B25" s="157"/>
      <c r="C25" s="158"/>
      <c r="D25" s="112" t="s">
        <v>218</v>
      </c>
      <c r="E25" s="118"/>
      <c r="F25" s="118"/>
      <c r="G25" s="118"/>
      <c r="H25" s="118"/>
      <c r="I25" s="141" t="s">
        <v>212</v>
      </c>
      <c r="J25" s="125"/>
      <c r="K25" s="98">
        <f>IFERROR((($W$14*K18*K23*K19)/1000)*K24,"")</f>
        <v>348.84</v>
      </c>
      <c r="L25" s="98"/>
      <c r="M25" s="98"/>
      <c r="N25" s="98">
        <f>IFERROR((($W$14*N18*N23*N19)/1000)*N24,"")</f>
        <v>336.96000000000004</v>
      </c>
      <c r="O25" s="98"/>
      <c r="P25" s="98"/>
      <c r="Q25" s="98">
        <f>IFERROR((($W$14*Q18*Q23*Q19)/1000)*Q24,"")</f>
        <v>0</v>
      </c>
      <c r="R25" s="98"/>
      <c r="S25" s="98"/>
      <c r="T25" s="98">
        <f>IFERROR((($W$14*T18*T23*T19)/1000)*T24,"")</f>
        <v>0</v>
      </c>
      <c r="U25" s="98"/>
      <c r="V25" s="98"/>
      <c r="W25" s="98">
        <f>IFERROR((($W$14*W18*W23*W19)/1000)*W24,"")</f>
        <v>0</v>
      </c>
      <c r="X25" s="98"/>
      <c r="Y25" s="98"/>
    </row>
    <row r="26" spans="2:25" ht="27" customHeight="1" x14ac:dyDescent="0.55000000000000004">
      <c r="B26" s="157"/>
      <c r="C26" s="158"/>
      <c r="D26" s="153" t="s">
        <v>219</v>
      </c>
      <c r="E26" s="154"/>
      <c r="F26" s="154"/>
      <c r="G26" s="154"/>
      <c r="H26" s="154"/>
      <c r="I26" s="155" t="s">
        <v>212</v>
      </c>
      <c r="J26" s="156"/>
      <c r="K26" s="69">
        <f>IFERROR(K25*Sheet1!$B$10,"")</f>
        <v>0.16639667999999999</v>
      </c>
      <c r="L26" s="69"/>
      <c r="M26" s="69"/>
      <c r="N26" s="69">
        <f>IFERROR(N25*Sheet1!$B$10,"")</f>
        <v>0.16072992000000003</v>
      </c>
      <c r="O26" s="69"/>
      <c r="P26" s="69"/>
      <c r="Q26" s="69">
        <f>IFERROR(Q25*Sheet1!$B$10,"")</f>
        <v>0</v>
      </c>
      <c r="R26" s="69"/>
      <c r="S26" s="69"/>
      <c r="T26" s="69">
        <f>IFERROR(T25*Sheet1!$B$10,"")</f>
        <v>0</v>
      </c>
      <c r="U26" s="69"/>
      <c r="V26" s="69"/>
      <c r="W26" s="69">
        <f>IFERROR(W25*Sheet1!$B$10,"")</f>
        <v>0</v>
      </c>
      <c r="X26" s="69"/>
      <c r="Y26" s="69"/>
    </row>
    <row r="27" spans="2:25" ht="27" customHeight="1" x14ac:dyDescent="0.55000000000000004">
      <c r="B27" s="143" t="s">
        <v>279</v>
      </c>
      <c r="C27" s="146" t="s">
        <v>205</v>
      </c>
      <c r="D27" s="112" t="s">
        <v>22</v>
      </c>
      <c r="E27" s="118"/>
      <c r="F27" s="118"/>
      <c r="G27" s="118"/>
      <c r="H27" s="118"/>
      <c r="I27" s="141" t="s">
        <v>234</v>
      </c>
      <c r="J27" s="125"/>
      <c r="K27" s="142"/>
      <c r="L27" s="142"/>
      <c r="M27" s="142"/>
      <c r="N27" s="142" t="s">
        <v>272</v>
      </c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</row>
    <row r="28" spans="2:25" ht="27" customHeight="1" x14ac:dyDescent="0.55000000000000004">
      <c r="B28" s="144"/>
      <c r="C28" s="147"/>
      <c r="D28" s="112" t="s">
        <v>23</v>
      </c>
      <c r="E28" s="118"/>
      <c r="F28" s="118"/>
      <c r="G28" s="118"/>
      <c r="H28" s="118"/>
      <c r="I28" s="141" t="s">
        <v>234</v>
      </c>
      <c r="J28" s="125"/>
      <c r="K28" s="142"/>
      <c r="L28" s="142"/>
      <c r="M28" s="142"/>
      <c r="N28" s="142" t="s">
        <v>273</v>
      </c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</row>
    <row r="29" spans="2:25" ht="27" customHeight="1" x14ac:dyDescent="0.55000000000000004">
      <c r="B29" s="144"/>
      <c r="C29" s="147"/>
      <c r="D29" s="112" t="s">
        <v>217</v>
      </c>
      <c r="E29" s="118"/>
      <c r="F29" s="118"/>
      <c r="G29" s="118"/>
      <c r="H29" s="118"/>
      <c r="I29" s="141" t="s">
        <v>210</v>
      </c>
      <c r="J29" s="125"/>
      <c r="K29" s="76"/>
      <c r="L29" s="76"/>
      <c r="M29" s="76"/>
      <c r="N29" s="76">
        <v>15</v>
      </c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</row>
    <row r="30" spans="2:25" ht="27" customHeight="1" x14ac:dyDescent="0.55000000000000004">
      <c r="B30" s="144"/>
      <c r="C30" s="147"/>
      <c r="D30" s="112" t="s">
        <v>25</v>
      </c>
      <c r="E30" s="118"/>
      <c r="F30" s="118"/>
      <c r="G30" s="118"/>
      <c r="H30" s="118"/>
      <c r="I30" s="141" t="s">
        <v>210</v>
      </c>
      <c r="J30" s="125"/>
      <c r="K30" s="73"/>
      <c r="L30" s="73"/>
      <c r="M30" s="73"/>
      <c r="N30" s="73">
        <v>20</v>
      </c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</row>
    <row r="31" spans="2:25" ht="27" customHeight="1" x14ac:dyDescent="0.55000000000000004">
      <c r="B31" s="144"/>
      <c r="C31" s="147"/>
      <c r="D31" s="112" t="s">
        <v>218</v>
      </c>
      <c r="E31" s="118"/>
      <c r="F31" s="118"/>
      <c r="G31" s="118"/>
      <c r="H31" s="118"/>
      <c r="I31" s="141" t="s">
        <v>212</v>
      </c>
      <c r="J31" s="125"/>
      <c r="K31" s="72">
        <f>($W$14*K18*K30*K29)/1000</f>
        <v>0</v>
      </c>
      <c r="L31" s="72"/>
      <c r="M31" s="72"/>
      <c r="N31" s="72">
        <f>($W$14*N18*N30*N29)/1000</f>
        <v>864</v>
      </c>
      <c r="O31" s="72"/>
      <c r="P31" s="72"/>
      <c r="Q31" s="72">
        <f>($W$14*Q18*Q30*Q29)/1000</f>
        <v>0</v>
      </c>
      <c r="R31" s="72"/>
      <c r="S31" s="72"/>
      <c r="T31" s="72">
        <f>($W$14*T18*T30*T29)/1000</f>
        <v>0</v>
      </c>
      <c r="U31" s="72"/>
      <c r="V31" s="72"/>
      <c r="W31" s="72">
        <f>($W$14*W18*W30*W29)/1000</f>
        <v>0</v>
      </c>
      <c r="X31" s="72"/>
      <c r="Y31" s="72"/>
    </row>
    <row r="32" spans="2:25" ht="27" customHeight="1" x14ac:dyDescent="0.55000000000000004">
      <c r="B32" s="144"/>
      <c r="C32" s="148"/>
      <c r="D32" s="112" t="s">
        <v>219</v>
      </c>
      <c r="E32" s="118"/>
      <c r="F32" s="118"/>
      <c r="G32" s="118"/>
      <c r="H32" s="118"/>
      <c r="I32" s="141" t="s">
        <v>212</v>
      </c>
      <c r="J32" s="125"/>
      <c r="K32" s="69">
        <f>IFERROR(K31*Sheet1!$B$10,"")</f>
        <v>0</v>
      </c>
      <c r="L32" s="69"/>
      <c r="M32" s="69"/>
      <c r="N32" s="69">
        <f>IFERROR(N31*Sheet1!$B$10,"")</f>
        <v>0.41212799999999999</v>
      </c>
      <c r="O32" s="69"/>
      <c r="P32" s="69"/>
      <c r="Q32" s="69">
        <f>IFERROR(Q31*Sheet1!$B$10,"")</f>
        <v>0</v>
      </c>
      <c r="R32" s="69"/>
      <c r="S32" s="69"/>
      <c r="T32" s="69">
        <f>IFERROR(T31*Sheet1!$B$10,"")</f>
        <v>0</v>
      </c>
      <c r="U32" s="69"/>
      <c r="V32" s="69"/>
      <c r="W32" s="69">
        <f>IFERROR(W31*Sheet1!$B$10,"")</f>
        <v>0</v>
      </c>
      <c r="X32" s="69"/>
      <c r="Y32" s="69"/>
    </row>
    <row r="33" spans="2:25" ht="27" customHeight="1" x14ac:dyDescent="0.55000000000000004">
      <c r="B33" s="144"/>
      <c r="C33" s="149" t="s">
        <v>206</v>
      </c>
      <c r="D33" s="110" t="s">
        <v>215</v>
      </c>
      <c r="E33" s="152"/>
      <c r="F33" s="152"/>
      <c r="G33" s="152"/>
      <c r="H33" s="152"/>
      <c r="I33" s="139" t="s">
        <v>209</v>
      </c>
      <c r="J33" s="103"/>
      <c r="K33" s="68" t="s">
        <v>232</v>
      </c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</row>
    <row r="34" spans="2:25" ht="27" customHeight="1" x14ac:dyDescent="0.55000000000000004">
      <c r="B34" s="144"/>
      <c r="C34" s="150"/>
      <c r="D34" s="108" t="s">
        <v>23</v>
      </c>
      <c r="E34" s="140"/>
      <c r="F34" s="140"/>
      <c r="G34" s="140"/>
      <c r="H34" s="140"/>
      <c r="I34" s="139" t="s">
        <v>209</v>
      </c>
      <c r="J34" s="103"/>
      <c r="K34" s="68" t="s">
        <v>274</v>
      </c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</row>
    <row r="35" spans="2:25" ht="27" customHeight="1" x14ac:dyDescent="0.55000000000000004">
      <c r="B35" s="144"/>
      <c r="C35" s="150"/>
      <c r="D35" s="106" t="s">
        <v>217</v>
      </c>
      <c r="E35" s="138"/>
      <c r="F35" s="138"/>
      <c r="G35" s="138"/>
      <c r="H35" s="138"/>
      <c r="I35" s="139" t="s">
        <v>212</v>
      </c>
      <c r="J35" s="103"/>
      <c r="K35" s="91">
        <f>IFERROR(VLOOKUP(K34,Sheet2!$C$3:$D$177,2,FALSE),"")</f>
        <v>64</v>
      </c>
      <c r="L35" s="91"/>
      <c r="M35" s="91"/>
      <c r="N35" s="91">
        <f>IFERROR(VLOOKUP(N34,Sheet2!$C$3:$D$177,2,FALSE),"")</f>
        <v>0</v>
      </c>
      <c r="O35" s="91"/>
      <c r="P35" s="91"/>
      <c r="Q35" s="91">
        <f>IFERROR(VLOOKUP(Q34,Sheet2!$C$3:$D$177,2,FALSE),"")</f>
        <v>0</v>
      </c>
      <c r="R35" s="91"/>
      <c r="S35" s="91"/>
      <c r="T35" s="91">
        <f>IFERROR(VLOOKUP(T34,Sheet2!$C$3:$D$177,2,FALSE),"")</f>
        <v>0</v>
      </c>
      <c r="U35" s="91"/>
      <c r="V35" s="91"/>
      <c r="W35" s="91">
        <f>IFERROR(VLOOKUP(W34,Sheet2!$C$3:$D$177,2,FALSE),"")</f>
        <v>0</v>
      </c>
      <c r="X35" s="91"/>
      <c r="Y35" s="91"/>
    </row>
    <row r="36" spans="2:25" ht="27" customHeight="1" x14ac:dyDescent="0.55000000000000004">
      <c r="B36" s="144"/>
      <c r="C36" s="150"/>
      <c r="D36" s="106" t="s">
        <v>25</v>
      </c>
      <c r="E36" s="138"/>
      <c r="F36" s="138"/>
      <c r="G36" s="138"/>
      <c r="H36" s="138"/>
      <c r="I36" s="139" t="s">
        <v>210</v>
      </c>
      <c r="J36" s="103"/>
      <c r="K36" s="73">
        <v>15</v>
      </c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</row>
    <row r="37" spans="2:25" ht="27" customHeight="1" x14ac:dyDescent="0.55000000000000004">
      <c r="B37" s="144"/>
      <c r="C37" s="150"/>
      <c r="D37" s="106" t="s">
        <v>218</v>
      </c>
      <c r="E37" s="138"/>
      <c r="F37" s="138"/>
      <c r="G37" s="138"/>
      <c r="H37" s="138"/>
      <c r="I37" s="139" t="s">
        <v>212</v>
      </c>
      <c r="J37" s="103"/>
      <c r="K37" s="69">
        <f>($W$14*K18*K36*K35)/1000</f>
        <v>2764.8</v>
      </c>
      <c r="L37" s="69"/>
      <c r="M37" s="69"/>
      <c r="N37" s="69">
        <f>($W$14*N18*N36*N35)/1000</f>
        <v>0</v>
      </c>
      <c r="O37" s="69"/>
      <c r="P37" s="69"/>
      <c r="Q37" s="69">
        <f>($W$14*Q18*Q36*Q35)/1000</f>
        <v>0</v>
      </c>
      <c r="R37" s="69"/>
      <c r="S37" s="69"/>
      <c r="T37" s="69">
        <f>($W$14*T18*T36*T35)/1000</f>
        <v>0</v>
      </c>
      <c r="U37" s="69"/>
      <c r="V37" s="69"/>
      <c r="W37" s="69">
        <f>($W$14*W18*W36*W35)/1000</f>
        <v>0</v>
      </c>
      <c r="X37" s="69"/>
      <c r="Y37" s="69"/>
    </row>
    <row r="38" spans="2:25" ht="27" customHeight="1" x14ac:dyDescent="0.55000000000000004">
      <c r="B38" s="145"/>
      <c r="C38" s="151"/>
      <c r="D38" s="106" t="s">
        <v>219</v>
      </c>
      <c r="E38" s="138"/>
      <c r="F38" s="138"/>
      <c r="G38" s="138"/>
      <c r="H38" s="138"/>
      <c r="I38" s="139" t="s">
        <v>212</v>
      </c>
      <c r="J38" s="103"/>
      <c r="K38" s="69">
        <f>IFERROR(K37*Sheet1!$B$10,"")</f>
        <v>1.3188096</v>
      </c>
      <c r="L38" s="69"/>
      <c r="M38" s="69"/>
      <c r="N38" s="69">
        <f>IFERROR(N37*Sheet1!$B$10,"")</f>
        <v>0</v>
      </c>
      <c r="O38" s="69"/>
      <c r="P38" s="69"/>
      <c r="Q38" s="69">
        <f>IFERROR(Q37*Sheet1!$B$10,"")</f>
        <v>0</v>
      </c>
      <c r="R38" s="69"/>
      <c r="S38" s="69"/>
      <c r="T38" s="69">
        <f>IFERROR(T37*Sheet1!$B$10,"")</f>
        <v>0</v>
      </c>
      <c r="U38" s="69"/>
      <c r="V38" s="69"/>
      <c r="W38" s="69">
        <f>IFERROR(W37*Sheet1!$B$10,"")</f>
        <v>0</v>
      </c>
      <c r="X38" s="69"/>
      <c r="Y38" s="69"/>
    </row>
    <row r="39" spans="2:25" ht="27" customHeight="1" x14ac:dyDescent="0.55000000000000004">
      <c r="B39" s="134" t="s">
        <v>220</v>
      </c>
      <c r="C39" s="135"/>
      <c r="D39" s="135"/>
      <c r="E39" s="135"/>
      <c r="F39" s="135"/>
      <c r="G39" s="135"/>
      <c r="H39" s="135"/>
      <c r="I39" s="136" t="s">
        <v>212</v>
      </c>
      <c r="J39" s="137"/>
      <c r="K39" s="72">
        <f>(K32+K38)-K26</f>
        <v>1.15241292</v>
      </c>
      <c r="L39" s="72"/>
      <c r="M39" s="72"/>
      <c r="N39" s="72">
        <f t="shared" ref="N39" si="0">(N32+N38)-N26</f>
        <v>0.25139807999999997</v>
      </c>
      <c r="O39" s="72"/>
      <c r="P39" s="72"/>
      <c r="Q39" s="72">
        <f t="shared" ref="Q39" si="1">(Q32+Q38)-Q26</f>
        <v>0</v>
      </c>
      <c r="R39" s="72"/>
      <c r="S39" s="72"/>
      <c r="T39" s="72">
        <f t="shared" ref="T39" si="2">(T32+T38)-T26</f>
        <v>0</v>
      </c>
      <c r="U39" s="72"/>
      <c r="V39" s="72"/>
      <c r="W39" s="72">
        <f t="shared" ref="W39" si="3">(W32+W38)-W26</f>
        <v>0</v>
      </c>
      <c r="X39" s="72"/>
      <c r="Y39" s="72"/>
    </row>
    <row r="40" spans="2:25" ht="27" hidden="1" customHeight="1" thickTop="1" thickBot="1" x14ac:dyDescent="0.6">
      <c r="B40" s="124" t="s">
        <v>236</v>
      </c>
      <c r="C40" s="124"/>
      <c r="D40" s="124"/>
      <c r="E40" s="124"/>
      <c r="F40" s="124"/>
      <c r="G40" s="124"/>
      <c r="H40" s="124"/>
      <c r="I40" s="124"/>
      <c r="J40" s="124"/>
      <c r="K40" s="113" t="str">
        <f>IF(K39&lt;=0,"満たしていません","満たしています")</f>
        <v>満たしています</v>
      </c>
      <c r="L40" s="114"/>
      <c r="M40" s="115"/>
      <c r="N40" s="114" t="str">
        <f t="shared" ref="N40" si="4">IF(N39&lt;=0,"満たしていません","満たしています")</f>
        <v>満たしています</v>
      </c>
      <c r="O40" s="114"/>
      <c r="P40" s="114"/>
      <c r="Q40" s="114" t="str">
        <f t="shared" ref="Q40" si="5">IF(Q39&lt;=0,"満たしていません","満たしています")</f>
        <v>満たしていません</v>
      </c>
      <c r="R40" s="114"/>
      <c r="S40" s="114"/>
      <c r="T40" s="114" t="str">
        <f t="shared" ref="T40" si="6">IF(T39&lt;=0,"満たしていません","満たしています")</f>
        <v>満たしていません</v>
      </c>
      <c r="U40" s="114"/>
      <c r="V40" s="114"/>
      <c r="W40" s="114" t="str">
        <f t="shared" ref="W40" si="7">IF(W39&lt;=0,"満たしていません","満たしています")</f>
        <v>満たしていません</v>
      </c>
      <c r="X40" s="114"/>
      <c r="Y40" s="116"/>
    </row>
    <row r="41" spans="2:25" ht="27" customHeight="1" x14ac:dyDescent="0.45">
      <c r="O41" s="117" t="s">
        <v>223</v>
      </c>
      <c r="P41" s="117"/>
      <c r="Q41" s="117"/>
      <c r="R41" s="117"/>
    </row>
    <row r="42" spans="2:25" ht="27" customHeight="1" x14ac:dyDescent="0.55000000000000004">
      <c r="O42" s="112"/>
      <c r="P42" s="118"/>
      <c r="Q42" s="119"/>
      <c r="R42" s="79" t="s">
        <v>225</v>
      </c>
      <c r="S42" s="80"/>
      <c r="T42" s="81"/>
      <c r="U42" s="79" t="s">
        <v>226</v>
      </c>
      <c r="V42" s="80"/>
      <c r="W42" s="81"/>
      <c r="X42" s="36"/>
      <c r="Y42" s="37"/>
    </row>
    <row r="43" spans="2:25" ht="27" customHeight="1" x14ac:dyDescent="0.55000000000000004">
      <c r="O43" s="120" t="s">
        <v>224</v>
      </c>
      <c r="P43" s="121"/>
      <c r="Q43" s="122"/>
      <c r="R43" s="82">
        <f>SUM(K31,N31,Q31,T31,W31,K37,N37,Q37,T37,W37)</f>
        <v>3628.8</v>
      </c>
      <c r="S43" s="83"/>
      <c r="T43" s="39" t="s">
        <v>227</v>
      </c>
      <c r="U43" s="82">
        <f>SUM(K25,N25,Q25,T25,W25)</f>
        <v>685.8</v>
      </c>
      <c r="V43" s="83"/>
      <c r="W43" s="39" t="s">
        <v>227</v>
      </c>
      <c r="X43" s="123" t="s">
        <v>228</v>
      </c>
      <c r="Y43" s="67"/>
    </row>
    <row r="44" spans="2:25" ht="27" customHeight="1" x14ac:dyDescent="0.55000000000000004">
      <c r="O44" s="120" t="s">
        <v>229</v>
      </c>
      <c r="P44" s="121"/>
      <c r="Q44" s="122"/>
      <c r="R44" s="84">
        <f t="shared" ref="R44" si="8">SUM(K32,N32,Q32,T32,W32,K38,N38,Q38,T38,W38)</f>
        <v>1.7309376000000001</v>
      </c>
      <c r="S44" s="85"/>
      <c r="T44" s="40" t="s">
        <v>230</v>
      </c>
      <c r="U44" s="84">
        <f>SUM(K26,N26,Q26,T26,W26)</f>
        <v>0.32712660000000005</v>
      </c>
      <c r="V44" s="85"/>
      <c r="W44" s="40" t="s">
        <v>230</v>
      </c>
      <c r="X44" s="123" t="s">
        <v>228</v>
      </c>
      <c r="Y44" s="67"/>
    </row>
    <row r="45" spans="2:25" ht="27" customHeight="1" x14ac:dyDescent="0.55000000000000004">
      <c r="Q45" s="38"/>
      <c r="R45" s="86" t="s">
        <v>231</v>
      </c>
      <c r="S45" s="87"/>
      <c r="T45" s="88"/>
      <c r="U45" s="89">
        <f>IF(MIN(R44:U44)=0,"",IFERROR(R44-U44,""))</f>
        <v>1.4038110000000001</v>
      </c>
      <c r="V45" s="90"/>
      <c r="W45" s="39" t="s">
        <v>230</v>
      </c>
      <c r="X45" s="66" t="s">
        <v>228</v>
      </c>
      <c r="Y45" s="67"/>
    </row>
    <row r="46" spans="2:25" ht="20.149999999999999" hidden="1" customHeight="1" x14ac:dyDescent="0.55000000000000004">
      <c r="R46" s="64" t="s">
        <v>276</v>
      </c>
      <c r="S46" s="64"/>
      <c r="T46" s="65" t="str">
        <f>IF(U45&lt;=0,"満たしていません",IF(U45="","","満たしています"))</f>
        <v>満たしています</v>
      </c>
      <c r="U46" s="65"/>
      <c r="V46" s="65"/>
      <c r="W46" s="65"/>
    </row>
    <row r="51" spans="7:14" ht="19.5" x14ac:dyDescent="0.55000000000000004">
      <c r="G51" s="25"/>
      <c r="H51" s="25"/>
      <c r="I51" s="25"/>
      <c r="J51" s="26"/>
      <c r="K51" s="26"/>
      <c r="L51" s="26"/>
    </row>
    <row r="52" spans="7:14" ht="19.5" x14ac:dyDescent="0.55000000000000004">
      <c r="G52" s="28"/>
      <c r="H52" s="28"/>
      <c r="I52" s="28"/>
      <c r="J52" s="33"/>
      <c r="K52" s="33"/>
      <c r="L52" s="33"/>
    </row>
    <row r="53" spans="7:14" ht="19.5" x14ac:dyDescent="0.55000000000000004">
      <c r="G53" s="28"/>
      <c r="H53" s="28"/>
      <c r="I53" s="28"/>
      <c r="J53" s="30"/>
      <c r="K53" s="28"/>
      <c r="L53" s="30"/>
    </row>
    <row r="54" spans="7:14" ht="19.5" x14ac:dyDescent="0.55000000000000004">
      <c r="G54" s="28"/>
      <c r="H54" s="28"/>
      <c r="I54" s="28"/>
      <c r="J54" s="30"/>
      <c r="K54" s="28"/>
      <c r="L54" s="30"/>
      <c r="M54" s="28"/>
      <c r="N54" s="29"/>
    </row>
    <row r="55" spans="7:14" ht="19.5" x14ac:dyDescent="0.55000000000000004">
      <c r="G55" s="34"/>
      <c r="H55" s="34"/>
      <c r="I55" s="34"/>
      <c r="J55" s="34"/>
      <c r="K55" s="34"/>
      <c r="L55" s="31"/>
      <c r="M55" s="32"/>
      <c r="N55" s="29"/>
    </row>
    <row r="56" spans="7:14" ht="19.5" x14ac:dyDescent="0.55000000000000004">
      <c r="G56" s="35"/>
      <c r="H56" s="35"/>
      <c r="I56" s="35"/>
      <c r="J56" s="35"/>
      <c r="K56" s="35"/>
      <c r="L56" s="35"/>
      <c r="M56" s="35"/>
      <c r="N56" s="27"/>
    </row>
  </sheetData>
  <sheetProtection algorithmName="SHA-512" hashValue="L0w7DtAR6xDqpQY0C9vIO924cWHJBlI9JkhyEqqXxRKxR9AHZAfJsaXEPq7+QMpV7mTaRZ7wpxmUIL9VW2NBGQ==" saltValue="ErDs7irBnU78oL8w0m5kZQ==" spinCount="100000" sheet="1" selectLockedCells="1"/>
  <mergeCells count="202">
    <mergeCell ref="A1:N1"/>
    <mergeCell ref="C4:E4"/>
    <mergeCell ref="C5:E5"/>
    <mergeCell ref="C6:E6"/>
    <mergeCell ref="G13:J13"/>
    <mergeCell ref="W13:X13"/>
    <mergeCell ref="B17:C18"/>
    <mergeCell ref="D17:H17"/>
    <mergeCell ref="I17:J17"/>
    <mergeCell ref="K17:M17"/>
    <mergeCell ref="N17:P17"/>
    <mergeCell ref="Q17:S17"/>
    <mergeCell ref="G14:H14"/>
    <mergeCell ref="W14:X14"/>
    <mergeCell ref="B16:J16"/>
    <mergeCell ref="K16:M16"/>
    <mergeCell ref="N16:P16"/>
    <mergeCell ref="Q16:S16"/>
    <mergeCell ref="T16:V16"/>
    <mergeCell ref="W16:Y16"/>
    <mergeCell ref="T17:V17"/>
    <mergeCell ref="W17:Y17"/>
    <mergeCell ref="D18:H18"/>
    <mergeCell ref="I18:J18"/>
    <mergeCell ref="K18:M18"/>
    <mergeCell ref="N18:P18"/>
    <mergeCell ref="Q18:S18"/>
    <mergeCell ref="T18:V18"/>
    <mergeCell ref="W18:Y18"/>
    <mergeCell ref="B19:C26"/>
    <mergeCell ref="D19:H19"/>
    <mergeCell ref="I19:J19"/>
    <mergeCell ref="K19:M19"/>
    <mergeCell ref="N19:P19"/>
    <mergeCell ref="Q19:S19"/>
    <mergeCell ref="D21:H21"/>
    <mergeCell ref="I21:J21"/>
    <mergeCell ref="K21:M21"/>
    <mergeCell ref="N21:P21"/>
    <mergeCell ref="T19:V19"/>
    <mergeCell ref="W19:Y19"/>
    <mergeCell ref="D20:H20"/>
    <mergeCell ref="I20:J20"/>
    <mergeCell ref="K20:M20"/>
    <mergeCell ref="N20:P20"/>
    <mergeCell ref="Q20:S20"/>
    <mergeCell ref="T20:V20"/>
    <mergeCell ref="W20:Y20"/>
    <mergeCell ref="Q21:S21"/>
    <mergeCell ref="T21:V21"/>
    <mergeCell ref="W21:Y21"/>
    <mergeCell ref="D22:H22"/>
    <mergeCell ref="I22:J22"/>
    <mergeCell ref="K22:M22"/>
    <mergeCell ref="N22:P22"/>
    <mergeCell ref="Q22:S22"/>
    <mergeCell ref="T22:V22"/>
    <mergeCell ref="W22:Y22"/>
    <mergeCell ref="W23:Y23"/>
    <mergeCell ref="I24:J24"/>
    <mergeCell ref="K24:M24"/>
    <mergeCell ref="N24:P24"/>
    <mergeCell ref="Q24:S24"/>
    <mergeCell ref="T24:V24"/>
    <mergeCell ref="W24:Y24"/>
    <mergeCell ref="D23:H23"/>
    <mergeCell ref="I23:J23"/>
    <mergeCell ref="K23:M23"/>
    <mergeCell ref="N23:P23"/>
    <mergeCell ref="Q23:S23"/>
    <mergeCell ref="T23:V23"/>
    <mergeCell ref="W25:Y25"/>
    <mergeCell ref="D26:H26"/>
    <mergeCell ref="I26:J26"/>
    <mergeCell ref="K26:M26"/>
    <mergeCell ref="N26:P26"/>
    <mergeCell ref="Q26:S26"/>
    <mergeCell ref="T26:V26"/>
    <mergeCell ref="W26:Y26"/>
    <mergeCell ref="D25:H25"/>
    <mergeCell ref="I25:J25"/>
    <mergeCell ref="K25:M25"/>
    <mergeCell ref="N25:P25"/>
    <mergeCell ref="Q25:S25"/>
    <mergeCell ref="T25:V25"/>
    <mergeCell ref="B27:B38"/>
    <mergeCell ref="C27:C32"/>
    <mergeCell ref="D27:H27"/>
    <mergeCell ref="I27:J27"/>
    <mergeCell ref="K27:M27"/>
    <mergeCell ref="N27:P27"/>
    <mergeCell ref="D29:H29"/>
    <mergeCell ref="I29:J29"/>
    <mergeCell ref="K29:M29"/>
    <mergeCell ref="N29:P29"/>
    <mergeCell ref="C33:C38"/>
    <mergeCell ref="D33:H33"/>
    <mergeCell ref="I33:J33"/>
    <mergeCell ref="K33:M33"/>
    <mergeCell ref="N33:P33"/>
    <mergeCell ref="D36:H36"/>
    <mergeCell ref="I36:J36"/>
    <mergeCell ref="K36:M36"/>
    <mergeCell ref="N36:P36"/>
    <mergeCell ref="Q27:S27"/>
    <mergeCell ref="T27:V27"/>
    <mergeCell ref="W27:Y27"/>
    <mergeCell ref="D28:H28"/>
    <mergeCell ref="I28:J28"/>
    <mergeCell ref="K28:M28"/>
    <mergeCell ref="N28:P28"/>
    <mergeCell ref="Q28:S28"/>
    <mergeCell ref="T28:V28"/>
    <mergeCell ref="W28:Y28"/>
    <mergeCell ref="Q29:S29"/>
    <mergeCell ref="T29:V29"/>
    <mergeCell ref="W29:Y29"/>
    <mergeCell ref="D30:H30"/>
    <mergeCell ref="I30:J30"/>
    <mergeCell ref="K30:M30"/>
    <mergeCell ref="N30:P30"/>
    <mergeCell ref="Q30:S30"/>
    <mergeCell ref="T30:V30"/>
    <mergeCell ref="W30:Y30"/>
    <mergeCell ref="W31:Y31"/>
    <mergeCell ref="D32:H32"/>
    <mergeCell ref="I32:J32"/>
    <mergeCell ref="K32:M32"/>
    <mergeCell ref="N32:P32"/>
    <mergeCell ref="Q32:S32"/>
    <mergeCell ref="T32:V32"/>
    <mergeCell ref="W32:Y32"/>
    <mergeCell ref="D31:H31"/>
    <mergeCell ref="I31:J31"/>
    <mergeCell ref="K31:M31"/>
    <mergeCell ref="N31:P31"/>
    <mergeCell ref="Q31:S31"/>
    <mergeCell ref="T31:V31"/>
    <mergeCell ref="Q33:S33"/>
    <mergeCell ref="D35:H35"/>
    <mergeCell ref="I35:J35"/>
    <mergeCell ref="K35:M35"/>
    <mergeCell ref="N35:P35"/>
    <mergeCell ref="T33:V33"/>
    <mergeCell ref="W33:Y33"/>
    <mergeCell ref="D34:H34"/>
    <mergeCell ref="I34:J34"/>
    <mergeCell ref="K34:M34"/>
    <mergeCell ref="N34:P34"/>
    <mergeCell ref="Q34:S34"/>
    <mergeCell ref="T34:V34"/>
    <mergeCell ref="W34:Y34"/>
    <mergeCell ref="Q35:S35"/>
    <mergeCell ref="T35:V35"/>
    <mergeCell ref="W35:Y35"/>
    <mergeCell ref="Q36:S36"/>
    <mergeCell ref="T36:V36"/>
    <mergeCell ref="W36:Y36"/>
    <mergeCell ref="W37:Y37"/>
    <mergeCell ref="D38:H38"/>
    <mergeCell ref="I38:J38"/>
    <mergeCell ref="K38:M38"/>
    <mergeCell ref="N38:P38"/>
    <mergeCell ref="Q38:S38"/>
    <mergeCell ref="T38:V38"/>
    <mergeCell ref="W38:Y38"/>
    <mergeCell ref="D37:H37"/>
    <mergeCell ref="I37:J37"/>
    <mergeCell ref="K37:M37"/>
    <mergeCell ref="N37:P37"/>
    <mergeCell ref="Q37:S37"/>
    <mergeCell ref="T37:V37"/>
    <mergeCell ref="O41:R41"/>
    <mergeCell ref="O42:Q42"/>
    <mergeCell ref="R42:T42"/>
    <mergeCell ref="U42:W42"/>
    <mergeCell ref="O43:Q43"/>
    <mergeCell ref="R43:S43"/>
    <mergeCell ref="U43:V43"/>
    <mergeCell ref="W39:Y39"/>
    <mergeCell ref="B40:J40"/>
    <mergeCell ref="K40:M40"/>
    <mergeCell ref="N40:P40"/>
    <mergeCell ref="Q40:S40"/>
    <mergeCell ref="T40:V40"/>
    <mergeCell ref="W40:Y40"/>
    <mergeCell ref="B39:H39"/>
    <mergeCell ref="I39:J39"/>
    <mergeCell ref="K39:M39"/>
    <mergeCell ref="N39:P39"/>
    <mergeCell ref="Q39:S39"/>
    <mergeCell ref="T39:V39"/>
    <mergeCell ref="R46:S46"/>
    <mergeCell ref="T46:W46"/>
    <mergeCell ref="X43:Y43"/>
    <mergeCell ref="O44:Q44"/>
    <mergeCell ref="R44:S44"/>
    <mergeCell ref="U44:V44"/>
    <mergeCell ref="X44:Y44"/>
    <mergeCell ref="R45:T45"/>
    <mergeCell ref="U45:V45"/>
    <mergeCell ref="X45:Y45"/>
  </mergeCells>
  <phoneticPr fontId="2"/>
  <conditionalFormatting sqref="K40:Y40">
    <cfRule type="cellIs" dxfId="19" priority="1" operator="greaterThan">
      <formula>0</formula>
    </cfRule>
    <cfRule type="cellIs" dxfId="18" priority="4" operator="lessThan">
      <formula>1E-20</formula>
    </cfRule>
  </conditionalFormatting>
  <conditionalFormatting sqref="K40:Y40">
    <cfRule type="cellIs" dxfId="17" priority="3" operator="lessThan">
      <formula>0</formula>
    </cfRule>
  </conditionalFormatting>
  <conditionalFormatting sqref="N40:P40">
    <cfRule type="cellIs" dxfId="16" priority="2" operator="lessThan">
      <formula>0</formula>
    </cfRule>
  </conditionalFormatting>
  <dataValidations count="3">
    <dataValidation type="list" showInputMessage="1" showErrorMessage="1" sqref="K33:M33">
      <formula1>INDIRECT("種別・型番[#見出し]")</formula1>
    </dataValidation>
    <dataValidation type="list" showInputMessage="1" showErrorMessage="1" sqref="K34:Y34">
      <formula1>INDIRECT("種別・型番["&amp;K33&amp;"]")</formula1>
    </dataValidation>
    <dataValidation type="list" allowBlank="1" showInputMessage="1" showErrorMessage="1" sqref="N33:Y33">
      <formula1>INDIRECT("種別・型番[#見出し]")</formula1>
    </dataValidation>
  </dataValidations>
  <pageMargins left="0.23622047244094491" right="3.937007874015748E-2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Sheet1!$A$2:$A$5</xm:f>
          </x14:formula1>
          <xm:sqref>K22:Y22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BA56"/>
  <sheetViews>
    <sheetView showGridLines="0" workbookViewId="0">
      <selection activeCell="K14" sqref="K14"/>
    </sheetView>
  </sheetViews>
  <sheetFormatPr defaultColWidth="9" defaultRowHeight="14.5" x14ac:dyDescent="0.55000000000000004"/>
  <cols>
    <col min="1" max="1" width="2.58203125" style="3" customWidth="1"/>
    <col min="2" max="5" width="3.58203125" style="3" customWidth="1"/>
    <col min="6" max="52" width="5.58203125" style="3" customWidth="1"/>
    <col min="53" max="53" width="2.58203125" style="3" customWidth="1"/>
    <col min="54" max="16384" width="9" style="3"/>
  </cols>
  <sheetData>
    <row r="1" spans="1:53" x14ac:dyDescent="0.55000000000000004">
      <c r="A1" s="78" t="s">
        <v>235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Z1" s="78"/>
      <c r="AA1" s="78"/>
      <c r="AB1" s="78"/>
      <c r="AC1" s="78"/>
    </row>
    <row r="2" spans="1:53" ht="26" x14ac:dyDescent="0.55000000000000004">
      <c r="B2" s="1" t="s">
        <v>27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Z2" s="2"/>
      <c r="AA2" s="2"/>
      <c r="AB2" s="2"/>
      <c r="AC2" s="2"/>
    </row>
    <row r="3" spans="1:53" ht="26" x14ac:dyDescent="0.55000000000000004">
      <c r="B3" s="23" t="s">
        <v>208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Z3" s="2"/>
      <c r="AA3" s="2"/>
      <c r="AB3" s="2"/>
      <c r="AC3" s="2"/>
    </row>
    <row r="4" spans="1:53" ht="16" x14ac:dyDescent="0.55000000000000004">
      <c r="B4" s="46" t="s">
        <v>237</v>
      </c>
      <c r="C4" s="127" t="s">
        <v>242</v>
      </c>
      <c r="D4" s="127"/>
      <c r="E4" s="127"/>
      <c r="F4" s="24" t="s">
        <v>246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3"/>
    </row>
    <row r="5" spans="1:53" ht="16" x14ac:dyDescent="0.55000000000000004">
      <c r="B5" s="46" t="s">
        <v>238</v>
      </c>
      <c r="C5" s="128" t="s">
        <v>243</v>
      </c>
      <c r="D5" s="128"/>
      <c r="E5" s="128"/>
      <c r="F5" s="24" t="s">
        <v>245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3"/>
    </row>
    <row r="6" spans="1:53" s="24" customFormat="1" ht="16" x14ac:dyDescent="0.55000000000000004">
      <c r="B6" s="46" t="s">
        <v>239</v>
      </c>
      <c r="C6" s="129" t="s">
        <v>244</v>
      </c>
      <c r="D6" s="129"/>
      <c r="E6" s="129"/>
      <c r="F6" s="24" t="s">
        <v>247</v>
      </c>
      <c r="BA6" s="23"/>
    </row>
    <row r="7" spans="1:53" s="24" customFormat="1" ht="16" x14ac:dyDescent="0.55000000000000004">
      <c r="B7" s="46" t="s">
        <v>251</v>
      </c>
      <c r="C7" s="53" t="s">
        <v>253</v>
      </c>
      <c r="D7" s="53"/>
      <c r="E7" s="53"/>
      <c r="BA7" s="23"/>
    </row>
    <row r="8" spans="1:53" ht="16" x14ac:dyDescent="0.55000000000000004">
      <c r="B8" s="46" t="s">
        <v>240</v>
      </c>
      <c r="C8" s="24" t="s">
        <v>248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3"/>
    </row>
    <row r="9" spans="1:53" ht="16" x14ac:dyDescent="0.55000000000000004">
      <c r="B9" s="46" t="s">
        <v>249</v>
      </c>
      <c r="C9" s="24" t="s">
        <v>241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3"/>
    </row>
    <row r="10" spans="1:53" s="48" customFormat="1" ht="16" x14ac:dyDescent="0.55000000000000004">
      <c r="C10" s="49" t="s">
        <v>233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50"/>
    </row>
    <row r="11" spans="1:53" ht="16" x14ac:dyDescent="0.55000000000000004">
      <c r="B11" s="46" t="s">
        <v>252</v>
      </c>
      <c r="C11" s="24" t="s">
        <v>264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3"/>
    </row>
    <row r="13" spans="1:53" ht="20.149999999999999" customHeight="1" x14ac:dyDescent="0.55000000000000004">
      <c r="G13" s="99"/>
      <c r="H13" s="101"/>
      <c r="I13" s="101"/>
      <c r="J13" s="100"/>
      <c r="K13" s="4" t="s">
        <v>0</v>
      </c>
      <c r="L13" s="4" t="s">
        <v>1</v>
      </c>
      <c r="M13" s="4" t="s">
        <v>2</v>
      </c>
      <c r="N13" s="4" t="s">
        <v>3</v>
      </c>
      <c r="O13" s="4" t="s">
        <v>4</v>
      </c>
      <c r="P13" s="4" t="s">
        <v>5</v>
      </c>
      <c r="Q13" s="4" t="s">
        <v>6</v>
      </c>
      <c r="R13" s="4" t="s">
        <v>7</v>
      </c>
      <c r="S13" s="4" t="s">
        <v>8</v>
      </c>
      <c r="T13" s="4" t="s">
        <v>9</v>
      </c>
      <c r="U13" s="4" t="s">
        <v>10</v>
      </c>
      <c r="V13" s="4" t="s">
        <v>11</v>
      </c>
      <c r="W13" s="99" t="s">
        <v>12</v>
      </c>
      <c r="X13" s="100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176"/>
      <c r="AM13" s="176"/>
      <c r="AO13" s="176"/>
      <c r="AP13" s="176"/>
      <c r="AR13" s="176"/>
      <c r="AS13" s="176"/>
      <c r="AU13" s="176"/>
      <c r="AV13" s="176"/>
      <c r="AX13" s="176"/>
      <c r="AY13" s="176"/>
    </row>
    <row r="14" spans="1:53" ht="30" customHeight="1" x14ac:dyDescent="0.55000000000000004">
      <c r="G14" s="130" t="s">
        <v>216</v>
      </c>
      <c r="H14" s="131"/>
      <c r="I14" s="47"/>
      <c r="J14" s="41" t="s">
        <v>210</v>
      </c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101">
        <f>SUM(K14:V14)</f>
        <v>0</v>
      </c>
      <c r="X14" s="100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176"/>
      <c r="AM14" s="176"/>
      <c r="AO14" s="176"/>
      <c r="AP14" s="176"/>
      <c r="AR14" s="176"/>
      <c r="AS14" s="176"/>
      <c r="AU14" s="176"/>
      <c r="AV14" s="176"/>
      <c r="AX14" s="176"/>
      <c r="AY14" s="176"/>
    </row>
    <row r="15" spans="1:53" ht="10" customHeight="1" x14ac:dyDescent="0.55000000000000004"/>
    <row r="16" spans="1:53" ht="25" customHeight="1" x14ac:dyDescent="0.55000000000000004">
      <c r="B16" s="92" t="s">
        <v>16</v>
      </c>
      <c r="C16" s="92"/>
      <c r="D16" s="92"/>
      <c r="E16" s="92"/>
      <c r="F16" s="92"/>
      <c r="G16" s="92"/>
      <c r="H16" s="92"/>
      <c r="I16" s="92"/>
      <c r="J16" s="92"/>
      <c r="K16" s="92">
        <v>1</v>
      </c>
      <c r="L16" s="92"/>
      <c r="M16" s="92"/>
      <c r="N16" s="92">
        <v>2</v>
      </c>
      <c r="O16" s="92"/>
      <c r="P16" s="92"/>
      <c r="Q16" s="92">
        <v>3</v>
      </c>
      <c r="R16" s="92"/>
      <c r="S16" s="92"/>
      <c r="T16" s="92">
        <v>4</v>
      </c>
      <c r="U16" s="92"/>
      <c r="V16" s="92"/>
      <c r="W16" s="92">
        <v>5</v>
      </c>
      <c r="X16" s="92"/>
      <c r="Y16" s="92"/>
      <c r="Z16" s="92">
        <v>6</v>
      </c>
      <c r="AA16" s="92"/>
      <c r="AB16" s="92"/>
      <c r="AC16" s="92">
        <v>7</v>
      </c>
      <c r="AD16" s="92"/>
      <c r="AE16" s="92"/>
      <c r="AF16" s="92">
        <v>8</v>
      </c>
      <c r="AG16" s="92"/>
      <c r="AH16" s="92"/>
      <c r="AI16" s="92">
        <v>9</v>
      </c>
      <c r="AJ16" s="92"/>
      <c r="AK16" s="92"/>
      <c r="AL16" s="92">
        <v>10</v>
      </c>
      <c r="AM16" s="92"/>
      <c r="AN16" s="92"/>
      <c r="AO16" s="92">
        <v>11</v>
      </c>
      <c r="AP16" s="92"/>
      <c r="AQ16" s="92"/>
      <c r="AR16" s="92">
        <v>12</v>
      </c>
      <c r="AS16" s="92"/>
      <c r="AT16" s="92"/>
      <c r="AU16" s="92">
        <v>13</v>
      </c>
      <c r="AV16" s="92"/>
      <c r="AW16" s="92"/>
      <c r="AX16" s="92">
        <v>14</v>
      </c>
      <c r="AY16" s="92"/>
      <c r="AZ16" s="92"/>
    </row>
    <row r="17" spans="2:52" ht="27" customHeight="1" x14ac:dyDescent="0.55000000000000004">
      <c r="B17" s="71" t="s">
        <v>207</v>
      </c>
      <c r="C17" s="71"/>
      <c r="D17" s="132" t="s">
        <v>214</v>
      </c>
      <c r="E17" s="132"/>
      <c r="F17" s="132"/>
      <c r="G17" s="132"/>
      <c r="H17" s="133"/>
      <c r="I17" s="125" t="s">
        <v>234</v>
      </c>
      <c r="J17" s="126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</row>
    <row r="18" spans="2:52" ht="27" customHeight="1" x14ac:dyDescent="0.55000000000000004">
      <c r="B18" s="71"/>
      <c r="C18" s="71"/>
      <c r="D18" s="132" t="s">
        <v>26</v>
      </c>
      <c r="E18" s="132"/>
      <c r="F18" s="132"/>
      <c r="G18" s="132"/>
      <c r="H18" s="133"/>
      <c r="I18" s="125" t="s">
        <v>210</v>
      </c>
      <c r="J18" s="126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</row>
    <row r="19" spans="2:52" ht="27" customHeight="1" x14ac:dyDescent="0.55000000000000004">
      <c r="B19" s="71" t="s">
        <v>277</v>
      </c>
      <c r="C19" s="71"/>
      <c r="D19" s="111" t="s">
        <v>25</v>
      </c>
      <c r="E19" s="111"/>
      <c r="F19" s="111"/>
      <c r="G19" s="111"/>
      <c r="H19" s="112"/>
      <c r="I19" s="125" t="s">
        <v>210</v>
      </c>
      <c r="J19" s="126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</row>
    <row r="20" spans="2:52" ht="27" customHeight="1" x14ac:dyDescent="0.55000000000000004">
      <c r="B20" s="71"/>
      <c r="C20" s="71"/>
      <c r="D20" s="111" t="s">
        <v>22</v>
      </c>
      <c r="E20" s="111"/>
      <c r="F20" s="111"/>
      <c r="G20" s="111"/>
      <c r="H20" s="112"/>
      <c r="I20" s="125" t="s">
        <v>234</v>
      </c>
      <c r="J20" s="126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AY20" s="77"/>
      <c r="AZ20" s="77"/>
    </row>
    <row r="21" spans="2:52" ht="27" customHeight="1" x14ac:dyDescent="0.55000000000000004">
      <c r="B21" s="71"/>
      <c r="C21" s="71"/>
      <c r="D21" s="111" t="s">
        <v>23</v>
      </c>
      <c r="E21" s="111"/>
      <c r="F21" s="111"/>
      <c r="G21" s="111"/>
      <c r="H21" s="112"/>
      <c r="I21" s="125" t="s">
        <v>234</v>
      </c>
      <c r="J21" s="126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7"/>
      <c r="AU21" s="77"/>
      <c r="AV21" s="77"/>
      <c r="AW21" s="77"/>
      <c r="AX21" s="77"/>
      <c r="AY21" s="77"/>
      <c r="AZ21" s="77"/>
    </row>
    <row r="22" spans="2:52" ht="27" customHeight="1" x14ac:dyDescent="0.55000000000000004">
      <c r="B22" s="71"/>
      <c r="C22" s="71"/>
      <c r="D22" s="111" t="s">
        <v>211</v>
      </c>
      <c r="E22" s="111"/>
      <c r="F22" s="111"/>
      <c r="G22" s="111"/>
      <c r="H22" s="112"/>
      <c r="I22" s="125" t="s">
        <v>209</v>
      </c>
      <c r="J22" s="126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</row>
    <row r="23" spans="2:52" ht="27" customHeight="1" x14ac:dyDescent="0.55000000000000004">
      <c r="B23" s="71"/>
      <c r="C23" s="71"/>
      <c r="D23" s="111" t="s">
        <v>24</v>
      </c>
      <c r="E23" s="111"/>
      <c r="F23" s="111"/>
      <c r="G23" s="111"/>
      <c r="H23" s="112"/>
      <c r="I23" s="125" t="s">
        <v>212</v>
      </c>
      <c r="J23" s="126"/>
      <c r="K23" s="69">
        <f>IFERROR(VLOOKUP(K22,Sheet1!$A$3:$B$6,2,FALSE),"")</f>
        <v>0</v>
      </c>
      <c r="L23" s="69"/>
      <c r="M23" s="69"/>
      <c r="N23" s="69">
        <f>IFERROR(VLOOKUP(N22,Sheet1!$A$3:$B$6,2,FALSE),"")</f>
        <v>0</v>
      </c>
      <c r="O23" s="69"/>
      <c r="P23" s="69"/>
      <c r="Q23" s="69">
        <f>IFERROR(VLOOKUP(Q22,Sheet1!$A$3:$B$6,2,FALSE),"")</f>
        <v>0</v>
      </c>
      <c r="R23" s="69"/>
      <c r="S23" s="69"/>
      <c r="T23" s="69">
        <f>IFERROR(VLOOKUP(T22,Sheet1!$A$3:$B$6,2,FALSE),"")</f>
        <v>0</v>
      </c>
      <c r="U23" s="69"/>
      <c r="V23" s="69"/>
      <c r="W23" s="69">
        <f>IFERROR(VLOOKUP(W22,Sheet1!$A$3:$B$6,2,FALSE),"")</f>
        <v>0</v>
      </c>
      <c r="X23" s="69"/>
      <c r="Y23" s="69"/>
      <c r="Z23" s="69">
        <f>IFERROR(VLOOKUP(Z22,Sheet1!$A$3:$B$6,2,FALSE),"")</f>
        <v>0</v>
      </c>
      <c r="AA23" s="69"/>
      <c r="AB23" s="69"/>
      <c r="AC23" s="69">
        <f>IFERROR(VLOOKUP(AC22,Sheet1!$A$3:$B$6,2,FALSE),"")</f>
        <v>0</v>
      </c>
      <c r="AD23" s="69"/>
      <c r="AE23" s="69"/>
      <c r="AF23" s="69">
        <f>IFERROR(VLOOKUP(AF22,Sheet1!$A$3:$B$6,2,FALSE),"")</f>
        <v>0</v>
      </c>
      <c r="AG23" s="69"/>
      <c r="AH23" s="69"/>
      <c r="AI23" s="69">
        <f>IFERROR(VLOOKUP(AI22,Sheet1!$A$3:$B$6,2,FALSE),"")</f>
        <v>0</v>
      </c>
      <c r="AJ23" s="69"/>
      <c r="AK23" s="69"/>
      <c r="AL23" s="69">
        <f>IFERROR(VLOOKUP(AL22,Sheet1!$A$3:$B$6,2,FALSE),"")</f>
        <v>0</v>
      </c>
      <c r="AM23" s="69"/>
      <c r="AN23" s="69"/>
      <c r="AO23" s="69">
        <f>IFERROR(VLOOKUP(AO22,Sheet1!$A$3:$B$6,2,FALSE),"")</f>
        <v>0</v>
      </c>
      <c r="AP23" s="69"/>
      <c r="AQ23" s="69"/>
      <c r="AR23" s="69">
        <f>IFERROR(VLOOKUP(AR22,Sheet1!$A$3:$B$6,2,FALSE),"")</f>
        <v>0</v>
      </c>
      <c r="AS23" s="69"/>
      <c r="AT23" s="69"/>
      <c r="AU23" s="69">
        <f>IFERROR(VLOOKUP(AU22,Sheet1!$A$3:$B$6,2,FALSE),"")</f>
        <v>0</v>
      </c>
      <c r="AV23" s="69"/>
      <c r="AW23" s="69"/>
      <c r="AX23" s="69">
        <f>IFERROR(VLOOKUP(AX22,Sheet1!$A$3:$B$6,2,FALSE),"")</f>
        <v>0</v>
      </c>
      <c r="AY23" s="69"/>
      <c r="AZ23" s="69"/>
    </row>
    <row r="24" spans="2:52" ht="27" customHeight="1" x14ac:dyDescent="0.55000000000000004">
      <c r="B24" s="71"/>
      <c r="C24" s="71"/>
      <c r="D24" s="63" t="s">
        <v>217</v>
      </c>
      <c r="E24" s="63"/>
      <c r="F24" s="63"/>
      <c r="G24" s="59"/>
      <c r="H24" s="60"/>
      <c r="I24" s="125" t="s">
        <v>210</v>
      </c>
      <c r="J24" s="12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</row>
    <row r="25" spans="2:52" ht="27" customHeight="1" x14ac:dyDescent="0.55000000000000004">
      <c r="B25" s="71"/>
      <c r="C25" s="71"/>
      <c r="D25" s="111" t="s">
        <v>218</v>
      </c>
      <c r="E25" s="111"/>
      <c r="F25" s="111"/>
      <c r="G25" s="111"/>
      <c r="H25" s="112"/>
      <c r="I25" s="125" t="s">
        <v>212</v>
      </c>
      <c r="J25" s="126"/>
      <c r="K25" s="98">
        <f>IFERROR((($W$14*K18*K23*K19)/1000)*K24,"")</f>
        <v>0</v>
      </c>
      <c r="L25" s="98"/>
      <c r="M25" s="98"/>
      <c r="N25" s="98">
        <f>IFERROR((($W$14*N18*N23*N19)/1000)*N24,"")</f>
        <v>0</v>
      </c>
      <c r="O25" s="98"/>
      <c r="P25" s="98"/>
      <c r="Q25" s="98">
        <f>IFERROR((($W$14*Q18*Q23*Q19)/1000)*Q24,"")</f>
        <v>0</v>
      </c>
      <c r="R25" s="98"/>
      <c r="S25" s="98"/>
      <c r="T25" s="98">
        <f>IFERROR((($W$14*T18*T23*T19)/1000)*T24,"")</f>
        <v>0</v>
      </c>
      <c r="U25" s="98"/>
      <c r="V25" s="98"/>
      <c r="W25" s="98">
        <f>IFERROR((($W$14*W18*W23*W19)/1000)*W24,"")</f>
        <v>0</v>
      </c>
      <c r="X25" s="98"/>
      <c r="Y25" s="98"/>
      <c r="Z25" s="98">
        <f>IFERROR((($W$14*Z18*Z23*Z19)/1000)*Z24,"")</f>
        <v>0</v>
      </c>
      <c r="AA25" s="98"/>
      <c r="AB25" s="98"/>
      <c r="AC25" s="98">
        <f>IFERROR((($W$14*AC18*AC23*AC19)/1000)*AC24,"")</f>
        <v>0</v>
      </c>
      <c r="AD25" s="98"/>
      <c r="AE25" s="98"/>
      <c r="AF25" s="98">
        <f>IFERROR((($W$14*AF18*AF23*AF19)/1000)*AF24,"")</f>
        <v>0</v>
      </c>
      <c r="AG25" s="98"/>
      <c r="AH25" s="98"/>
      <c r="AI25" s="98">
        <f>IFERROR((($W$14*AI18*AI23*AI19)/1000)*AI24,"")</f>
        <v>0</v>
      </c>
      <c r="AJ25" s="98"/>
      <c r="AK25" s="98"/>
      <c r="AL25" s="98">
        <f>IFERROR((($W$14*AL18*AL23*AL19)/1000)*AL24,"")</f>
        <v>0</v>
      </c>
      <c r="AM25" s="98"/>
      <c r="AN25" s="98"/>
      <c r="AO25" s="98">
        <f>IFERROR((($W$14*AO18*AO23*AO19)/1000)*AO24,"")</f>
        <v>0</v>
      </c>
      <c r="AP25" s="98"/>
      <c r="AQ25" s="98"/>
      <c r="AR25" s="98">
        <f>IFERROR((($W$14*AR18*AR23*AR19)/1000)*AR24,"")</f>
        <v>0</v>
      </c>
      <c r="AS25" s="98"/>
      <c r="AT25" s="98"/>
      <c r="AU25" s="98">
        <f>IFERROR((($W$14*AU18*AU23*AU19)/1000)*AU24,"")</f>
        <v>0</v>
      </c>
      <c r="AV25" s="98"/>
      <c r="AW25" s="98"/>
      <c r="AX25" s="98">
        <f>IFERROR((($W$14*AX18*AX23*AX19)/1000)*AX24,"")</f>
        <v>0</v>
      </c>
      <c r="AY25" s="98"/>
      <c r="AZ25" s="98"/>
    </row>
    <row r="26" spans="2:52" ht="27" customHeight="1" x14ac:dyDescent="0.55000000000000004">
      <c r="B26" s="71"/>
      <c r="C26" s="71"/>
      <c r="D26" s="111" t="s">
        <v>219</v>
      </c>
      <c r="E26" s="111"/>
      <c r="F26" s="111"/>
      <c r="G26" s="111"/>
      <c r="H26" s="112"/>
      <c r="I26" s="125" t="s">
        <v>212</v>
      </c>
      <c r="J26" s="126"/>
      <c r="K26" s="69">
        <f>IFERROR(K25*Sheet1!$B$10,"")</f>
        <v>0</v>
      </c>
      <c r="L26" s="69"/>
      <c r="M26" s="69"/>
      <c r="N26" s="69">
        <f>IFERROR(N25*Sheet1!$B$10,"")</f>
        <v>0</v>
      </c>
      <c r="O26" s="69"/>
      <c r="P26" s="69"/>
      <c r="Q26" s="69">
        <f>IFERROR(Q25*Sheet1!$B$10,"")</f>
        <v>0</v>
      </c>
      <c r="R26" s="69"/>
      <c r="S26" s="69"/>
      <c r="T26" s="69">
        <f>IFERROR(T25*Sheet1!$B$10,"")</f>
        <v>0</v>
      </c>
      <c r="U26" s="69"/>
      <c r="V26" s="69"/>
      <c r="W26" s="69">
        <f>IFERROR(W25*Sheet1!$B$10,"")</f>
        <v>0</v>
      </c>
      <c r="X26" s="69"/>
      <c r="Y26" s="69"/>
      <c r="Z26" s="69">
        <f>IFERROR(Z25*Sheet1!$B$10,"")</f>
        <v>0</v>
      </c>
      <c r="AA26" s="69"/>
      <c r="AB26" s="69"/>
      <c r="AC26" s="69">
        <f>IFERROR(AC25*Sheet1!$B$10,"")</f>
        <v>0</v>
      </c>
      <c r="AD26" s="69"/>
      <c r="AE26" s="69"/>
      <c r="AF26" s="69">
        <f>IFERROR(AF25*Sheet1!$B$10,"")</f>
        <v>0</v>
      </c>
      <c r="AG26" s="69"/>
      <c r="AH26" s="69"/>
      <c r="AI26" s="69">
        <f>IFERROR(AI25*Sheet1!$B$10,"")</f>
        <v>0</v>
      </c>
      <c r="AJ26" s="69"/>
      <c r="AK26" s="69"/>
      <c r="AL26" s="69">
        <f>IFERROR(AL25*Sheet1!$B$10,"")</f>
        <v>0</v>
      </c>
      <c r="AM26" s="69"/>
      <c r="AN26" s="69"/>
      <c r="AO26" s="69">
        <f>IFERROR(AO25*Sheet1!$B$10,"")</f>
        <v>0</v>
      </c>
      <c r="AP26" s="69"/>
      <c r="AQ26" s="69"/>
      <c r="AR26" s="69">
        <f>IFERROR(AR25*Sheet1!$B$10,"")</f>
        <v>0</v>
      </c>
      <c r="AS26" s="69"/>
      <c r="AT26" s="69"/>
      <c r="AU26" s="69">
        <f>IFERROR(AU25*Sheet1!$B$10,"")</f>
        <v>0</v>
      </c>
      <c r="AV26" s="69"/>
      <c r="AW26" s="69"/>
      <c r="AX26" s="69">
        <f>IFERROR(AX25*Sheet1!$B$10,"")</f>
        <v>0</v>
      </c>
      <c r="AY26" s="69"/>
      <c r="AZ26" s="69"/>
    </row>
    <row r="27" spans="2:52" ht="27" customHeight="1" x14ac:dyDescent="0.55000000000000004">
      <c r="B27" s="102" t="s">
        <v>278</v>
      </c>
      <c r="C27" s="102" t="s">
        <v>205</v>
      </c>
      <c r="D27" s="111" t="s">
        <v>22</v>
      </c>
      <c r="E27" s="111"/>
      <c r="F27" s="111"/>
      <c r="G27" s="111"/>
      <c r="H27" s="112"/>
      <c r="I27" s="125" t="s">
        <v>234</v>
      </c>
      <c r="J27" s="126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7"/>
      <c r="AU27" s="77"/>
      <c r="AV27" s="77"/>
      <c r="AW27" s="77"/>
      <c r="AX27" s="77"/>
      <c r="AY27" s="77"/>
      <c r="AZ27" s="77"/>
    </row>
    <row r="28" spans="2:52" ht="27" customHeight="1" x14ac:dyDescent="0.55000000000000004">
      <c r="B28" s="102"/>
      <c r="C28" s="102"/>
      <c r="D28" s="111" t="s">
        <v>23</v>
      </c>
      <c r="E28" s="111"/>
      <c r="F28" s="111"/>
      <c r="G28" s="111"/>
      <c r="H28" s="112"/>
      <c r="I28" s="125" t="s">
        <v>234</v>
      </c>
      <c r="J28" s="126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</row>
    <row r="29" spans="2:52" ht="27" customHeight="1" x14ac:dyDescent="0.55000000000000004">
      <c r="B29" s="102"/>
      <c r="C29" s="102"/>
      <c r="D29" s="111" t="s">
        <v>217</v>
      </c>
      <c r="E29" s="111"/>
      <c r="F29" s="111"/>
      <c r="G29" s="111"/>
      <c r="H29" s="112"/>
      <c r="I29" s="125" t="s">
        <v>210</v>
      </c>
      <c r="J29" s="12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</row>
    <row r="30" spans="2:52" ht="27" customHeight="1" x14ac:dyDescent="0.55000000000000004">
      <c r="B30" s="102"/>
      <c r="C30" s="102"/>
      <c r="D30" s="111" t="s">
        <v>25</v>
      </c>
      <c r="E30" s="111"/>
      <c r="F30" s="111"/>
      <c r="G30" s="111"/>
      <c r="H30" s="112"/>
      <c r="I30" s="125" t="s">
        <v>210</v>
      </c>
      <c r="J30" s="126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</row>
    <row r="31" spans="2:52" ht="27" customHeight="1" x14ac:dyDescent="0.55000000000000004">
      <c r="B31" s="102"/>
      <c r="C31" s="102"/>
      <c r="D31" s="111" t="s">
        <v>218</v>
      </c>
      <c r="E31" s="111"/>
      <c r="F31" s="111"/>
      <c r="G31" s="111"/>
      <c r="H31" s="112"/>
      <c r="I31" s="125" t="s">
        <v>212</v>
      </c>
      <c r="J31" s="126"/>
      <c r="K31" s="72">
        <f>($W$14*K18*K30*K29)/1000</f>
        <v>0</v>
      </c>
      <c r="L31" s="72"/>
      <c r="M31" s="72"/>
      <c r="N31" s="72">
        <f>($W$14*N18*N30*N29)/1000</f>
        <v>0</v>
      </c>
      <c r="O31" s="72"/>
      <c r="P31" s="72"/>
      <c r="Q31" s="72">
        <f>($W$14*Q18*Q30*Q29)/1000</f>
        <v>0</v>
      </c>
      <c r="R31" s="72"/>
      <c r="S31" s="72"/>
      <c r="T31" s="72">
        <f>($W$14*T18*T30*T29)/1000</f>
        <v>0</v>
      </c>
      <c r="U31" s="72"/>
      <c r="V31" s="72"/>
      <c r="W31" s="72">
        <f>($W$14*W18*W30*W29)/1000</f>
        <v>0</v>
      </c>
      <c r="X31" s="72"/>
      <c r="Y31" s="72"/>
      <c r="Z31" s="72">
        <f>($W$14*Z18*Z30*Z29)/1000</f>
        <v>0</v>
      </c>
      <c r="AA31" s="72"/>
      <c r="AB31" s="72"/>
      <c r="AC31" s="72">
        <f>($W$14*AC18*AC30*AC29)/1000</f>
        <v>0</v>
      </c>
      <c r="AD31" s="72"/>
      <c r="AE31" s="72"/>
      <c r="AF31" s="72">
        <f>($W$14*AF18*AF30*AF29)/1000</f>
        <v>0</v>
      </c>
      <c r="AG31" s="72"/>
      <c r="AH31" s="72"/>
      <c r="AI31" s="72">
        <f>($W$14*AI18*AI30*AI29)/1000</f>
        <v>0</v>
      </c>
      <c r="AJ31" s="72"/>
      <c r="AK31" s="72"/>
      <c r="AL31" s="72">
        <f>($W$14*AL18*AL30*AL29)/1000</f>
        <v>0</v>
      </c>
      <c r="AM31" s="72"/>
      <c r="AN31" s="72"/>
      <c r="AO31" s="72">
        <f>($W$14*AO18*AO30*AO29)/1000</f>
        <v>0</v>
      </c>
      <c r="AP31" s="72"/>
      <c r="AQ31" s="72"/>
      <c r="AR31" s="72">
        <f>($W$14*AR18*AR30*AR29)/1000</f>
        <v>0</v>
      </c>
      <c r="AS31" s="72"/>
      <c r="AT31" s="72"/>
      <c r="AU31" s="72">
        <f>($W$14*AU18*AU30*AU29)/1000</f>
        <v>0</v>
      </c>
      <c r="AV31" s="72"/>
      <c r="AW31" s="72"/>
      <c r="AX31" s="72">
        <f>($W$14*AX18*AX30*AX29)/1000</f>
        <v>0</v>
      </c>
      <c r="AY31" s="72"/>
      <c r="AZ31" s="72"/>
    </row>
    <row r="32" spans="2:52" ht="27" customHeight="1" x14ac:dyDescent="0.55000000000000004">
      <c r="B32" s="102"/>
      <c r="C32" s="102"/>
      <c r="D32" s="111" t="s">
        <v>219</v>
      </c>
      <c r="E32" s="111"/>
      <c r="F32" s="111"/>
      <c r="G32" s="111"/>
      <c r="H32" s="112"/>
      <c r="I32" s="125" t="s">
        <v>212</v>
      </c>
      <c r="J32" s="126"/>
      <c r="K32" s="69">
        <f>IFERROR(K31*Sheet1!$B$10,"")</f>
        <v>0</v>
      </c>
      <c r="L32" s="69"/>
      <c r="M32" s="69"/>
      <c r="N32" s="69">
        <f>IFERROR(N31*Sheet1!$B$10,"")</f>
        <v>0</v>
      </c>
      <c r="O32" s="69"/>
      <c r="P32" s="69"/>
      <c r="Q32" s="69">
        <f>IFERROR(Q31*Sheet1!$B$10,"")</f>
        <v>0</v>
      </c>
      <c r="R32" s="69"/>
      <c r="S32" s="69"/>
      <c r="T32" s="69">
        <f>IFERROR(T31*Sheet1!$B$10,"")</f>
        <v>0</v>
      </c>
      <c r="U32" s="69"/>
      <c r="V32" s="69"/>
      <c r="W32" s="69">
        <f>IFERROR(W31*Sheet1!$B$10,"")</f>
        <v>0</v>
      </c>
      <c r="X32" s="69"/>
      <c r="Y32" s="69"/>
      <c r="Z32" s="69">
        <f>IFERROR(Z31*Sheet1!$B$10,"")</f>
        <v>0</v>
      </c>
      <c r="AA32" s="69"/>
      <c r="AB32" s="69"/>
      <c r="AC32" s="69">
        <f>IFERROR(AC31*Sheet1!$B$10,"")</f>
        <v>0</v>
      </c>
      <c r="AD32" s="69"/>
      <c r="AE32" s="69"/>
      <c r="AF32" s="69">
        <f>IFERROR(AF31*Sheet1!$B$10,"")</f>
        <v>0</v>
      </c>
      <c r="AG32" s="69"/>
      <c r="AH32" s="69"/>
      <c r="AI32" s="69">
        <f>IFERROR(AI31*Sheet1!$B$10,"")</f>
        <v>0</v>
      </c>
      <c r="AJ32" s="69"/>
      <c r="AK32" s="69"/>
      <c r="AL32" s="69">
        <f>IFERROR(AL31*Sheet1!$B$10,"")</f>
        <v>0</v>
      </c>
      <c r="AM32" s="69"/>
      <c r="AN32" s="69"/>
      <c r="AO32" s="69">
        <f>IFERROR(AO31*Sheet1!$B$10,"")</f>
        <v>0</v>
      </c>
      <c r="AP32" s="69"/>
      <c r="AQ32" s="69"/>
      <c r="AR32" s="69">
        <f>IFERROR(AR31*Sheet1!$B$10,"")</f>
        <v>0</v>
      </c>
      <c r="AS32" s="69"/>
      <c r="AT32" s="69"/>
      <c r="AU32" s="69">
        <f>IFERROR(AU31*Sheet1!$B$10,"")</f>
        <v>0</v>
      </c>
      <c r="AV32" s="69"/>
      <c r="AW32" s="69"/>
      <c r="AX32" s="69">
        <f>IFERROR(AX31*Sheet1!$B$10,"")</f>
        <v>0</v>
      </c>
      <c r="AY32" s="69"/>
      <c r="AZ32" s="69"/>
    </row>
    <row r="33" spans="2:52" ht="27" customHeight="1" x14ac:dyDescent="0.55000000000000004">
      <c r="B33" s="102"/>
      <c r="C33" s="70" t="s">
        <v>206</v>
      </c>
      <c r="D33" s="109" t="s">
        <v>215</v>
      </c>
      <c r="E33" s="109"/>
      <c r="F33" s="109"/>
      <c r="G33" s="109"/>
      <c r="H33" s="110"/>
      <c r="I33" s="103" t="s">
        <v>209</v>
      </c>
      <c r="J33" s="104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</row>
    <row r="34" spans="2:52" ht="27" customHeight="1" x14ac:dyDescent="0.55000000000000004">
      <c r="B34" s="102"/>
      <c r="C34" s="70"/>
      <c r="D34" s="107" t="s">
        <v>23</v>
      </c>
      <c r="E34" s="107"/>
      <c r="F34" s="107"/>
      <c r="G34" s="107"/>
      <c r="H34" s="108"/>
      <c r="I34" s="103" t="s">
        <v>209</v>
      </c>
      <c r="J34" s="104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</row>
    <row r="35" spans="2:52" ht="27" customHeight="1" x14ac:dyDescent="0.55000000000000004">
      <c r="B35" s="102"/>
      <c r="C35" s="70"/>
      <c r="D35" s="105" t="s">
        <v>217</v>
      </c>
      <c r="E35" s="105"/>
      <c r="F35" s="105"/>
      <c r="G35" s="105"/>
      <c r="H35" s="106"/>
      <c r="I35" s="103" t="s">
        <v>212</v>
      </c>
      <c r="J35" s="104"/>
      <c r="K35" s="91">
        <f>IFERROR(VLOOKUP(K34,Sheet2!$C$3:$D$177,2,FALSE),"")</f>
        <v>0</v>
      </c>
      <c r="L35" s="91"/>
      <c r="M35" s="91"/>
      <c r="N35" s="91">
        <f>IFERROR(VLOOKUP(N34,Sheet2!$C$3:$D$177,2,FALSE),"")</f>
        <v>0</v>
      </c>
      <c r="O35" s="91"/>
      <c r="P35" s="91"/>
      <c r="Q35" s="91">
        <f>IFERROR(VLOOKUP(Q34,Sheet2!$C$3:$D$177,2,FALSE),"")</f>
        <v>0</v>
      </c>
      <c r="R35" s="91"/>
      <c r="S35" s="91"/>
      <c r="T35" s="91">
        <f>IFERROR(VLOOKUP(T34,Sheet2!$C$3:$D$177,2,FALSE),"")</f>
        <v>0</v>
      </c>
      <c r="U35" s="91"/>
      <c r="V35" s="91"/>
      <c r="W35" s="91">
        <f>IFERROR(VLOOKUP(W34,Sheet2!$C$3:$D$177,2,FALSE),"")</f>
        <v>0</v>
      </c>
      <c r="X35" s="91"/>
      <c r="Y35" s="91"/>
      <c r="Z35" s="91">
        <f>IFERROR(VLOOKUP(Z34,Sheet2!$C$3:$D$177,2,FALSE),"")</f>
        <v>0</v>
      </c>
      <c r="AA35" s="91"/>
      <c r="AB35" s="91"/>
      <c r="AC35" s="91">
        <f>IFERROR(VLOOKUP(AC34,Sheet2!$C$3:$D$177,2,FALSE),"")</f>
        <v>0</v>
      </c>
      <c r="AD35" s="91"/>
      <c r="AE35" s="91"/>
      <c r="AF35" s="91">
        <f>IFERROR(VLOOKUP(AF34,Sheet2!$C$3:$D$177,2,FALSE),"")</f>
        <v>0</v>
      </c>
      <c r="AG35" s="91"/>
      <c r="AH35" s="91"/>
      <c r="AI35" s="91">
        <f>IFERROR(VLOOKUP(AI34,Sheet2!$C$3:$D$177,2,FALSE),"")</f>
        <v>0</v>
      </c>
      <c r="AJ35" s="91"/>
      <c r="AK35" s="91"/>
      <c r="AL35" s="91">
        <f>IFERROR(VLOOKUP(AL34,Sheet2!$C$3:$D$177,2,FALSE),"")</f>
        <v>0</v>
      </c>
      <c r="AM35" s="91"/>
      <c r="AN35" s="91"/>
      <c r="AO35" s="91">
        <f>IFERROR(VLOOKUP(AO34,Sheet2!$C$3:$D$177,2,FALSE),"")</f>
        <v>0</v>
      </c>
      <c r="AP35" s="91"/>
      <c r="AQ35" s="91"/>
      <c r="AR35" s="91">
        <f>IFERROR(VLOOKUP(AR34,Sheet2!$C$3:$D$177,2,FALSE),"")</f>
        <v>0</v>
      </c>
      <c r="AS35" s="91"/>
      <c r="AT35" s="91"/>
      <c r="AU35" s="91">
        <f>IFERROR(VLOOKUP(AU34,Sheet2!$C$3:$D$177,2,FALSE),"")</f>
        <v>0</v>
      </c>
      <c r="AV35" s="91"/>
      <c r="AW35" s="91"/>
      <c r="AX35" s="91">
        <f>IFERROR(VLOOKUP(AX34,Sheet2!$C$3:$D$177,2,FALSE),"")</f>
        <v>0</v>
      </c>
      <c r="AY35" s="91"/>
      <c r="AZ35" s="91"/>
    </row>
    <row r="36" spans="2:52" ht="27" customHeight="1" x14ac:dyDescent="0.55000000000000004">
      <c r="B36" s="102"/>
      <c r="C36" s="70"/>
      <c r="D36" s="105" t="s">
        <v>25</v>
      </c>
      <c r="E36" s="105"/>
      <c r="F36" s="105"/>
      <c r="G36" s="105"/>
      <c r="H36" s="106"/>
      <c r="I36" s="103" t="s">
        <v>210</v>
      </c>
      <c r="J36" s="104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</row>
    <row r="37" spans="2:52" ht="27" customHeight="1" x14ac:dyDescent="0.55000000000000004">
      <c r="B37" s="102"/>
      <c r="C37" s="70"/>
      <c r="D37" s="105" t="s">
        <v>218</v>
      </c>
      <c r="E37" s="105"/>
      <c r="F37" s="105"/>
      <c r="G37" s="105"/>
      <c r="H37" s="106"/>
      <c r="I37" s="103" t="s">
        <v>212</v>
      </c>
      <c r="J37" s="104"/>
      <c r="K37" s="69">
        <f>($W$14*K18*K36*K35)/1000</f>
        <v>0</v>
      </c>
      <c r="L37" s="69"/>
      <c r="M37" s="69"/>
      <c r="N37" s="69">
        <f>($W$14*N18*N36*N35)/1000</f>
        <v>0</v>
      </c>
      <c r="O37" s="69"/>
      <c r="P37" s="69"/>
      <c r="Q37" s="69">
        <f>($W$14*Q18*Q36*Q35)/1000</f>
        <v>0</v>
      </c>
      <c r="R37" s="69"/>
      <c r="S37" s="69"/>
      <c r="T37" s="69">
        <f>($W$14*T18*T36*T35)/1000</f>
        <v>0</v>
      </c>
      <c r="U37" s="69"/>
      <c r="V37" s="69"/>
      <c r="W37" s="69">
        <f>($W$14*W18*W36*W35)/1000</f>
        <v>0</v>
      </c>
      <c r="X37" s="69"/>
      <c r="Y37" s="69"/>
      <c r="Z37" s="69">
        <f>($W$14*Z18*Z36*Z35)/1000</f>
        <v>0</v>
      </c>
      <c r="AA37" s="69"/>
      <c r="AB37" s="69"/>
      <c r="AC37" s="69">
        <f>($W$14*AC18*AC36*AC35)/1000</f>
        <v>0</v>
      </c>
      <c r="AD37" s="69"/>
      <c r="AE37" s="69"/>
      <c r="AF37" s="69">
        <f>($W$14*AF18*AF36*AF35)/1000</f>
        <v>0</v>
      </c>
      <c r="AG37" s="69"/>
      <c r="AH37" s="69"/>
      <c r="AI37" s="69">
        <f>($W$14*AI18*AI36*AI35)/1000</f>
        <v>0</v>
      </c>
      <c r="AJ37" s="69"/>
      <c r="AK37" s="69"/>
      <c r="AL37" s="69">
        <f>($W$14*AL18*AL36*AL35)/1000</f>
        <v>0</v>
      </c>
      <c r="AM37" s="69"/>
      <c r="AN37" s="69"/>
      <c r="AO37" s="69">
        <f>($W$14*AO18*AO36*AO35)/1000</f>
        <v>0</v>
      </c>
      <c r="AP37" s="69"/>
      <c r="AQ37" s="69"/>
      <c r="AR37" s="69">
        <f>($W$14*AR18*AR36*AR35)/1000</f>
        <v>0</v>
      </c>
      <c r="AS37" s="69"/>
      <c r="AT37" s="69"/>
      <c r="AU37" s="69">
        <f>($W$14*AU18*AU36*AU35)/1000</f>
        <v>0</v>
      </c>
      <c r="AV37" s="69"/>
      <c r="AW37" s="69"/>
      <c r="AX37" s="69">
        <f>($W$14*AX18*AX36*AX35)/1000</f>
        <v>0</v>
      </c>
      <c r="AY37" s="69"/>
      <c r="AZ37" s="69"/>
    </row>
    <row r="38" spans="2:52" ht="27" customHeight="1" x14ac:dyDescent="0.55000000000000004">
      <c r="B38" s="102"/>
      <c r="C38" s="70"/>
      <c r="D38" s="105" t="s">
        <v>219</v>
      </c>
      <c r="E38" s="105"/>
      <c r="F38" s="105"/>
      <c r="G38" s="105"/>
      <c r="H38" s="106"/>
      <c r="I38" s="103" t="s">
        <v>212</v>
      </c>
      <c r="J38" s="104"/>
      <c r="K38" s="69">
        <f>IFERROR(K37*Sheet1!$B$10,"")</f>
        <v>0</v>
      </c>
      <c r="L38" s="69"/>
      <c r="M38" s="69"/>
      <c r="N38" s="69">
        <f>IFERROR(N37*Sheet1!$B$10,"")</f>
        <v>0</v>
      </c>
      <c r="O38" s="69"/>
      <c r="P38" s="69"/>
      <c r="Q38" s="69">
        <f>IFERROR(Q37*Sheet1!$B$10,"")</f>
        <v>0</v>
      </c>
      <c r="R38" s="69"/>
      <c r="S38" s="69"/>
      <c r="T38" s="69">
        <f>IFERROR(T37*Sheet1!$B$10,"")</f>
        <v>0</v>
      </c>
      <c r="U38" s="69"/>
      <c r="V38" s="69"/>
      <c r="W38" s="69">
        <f>IFERROR(W37*Sheet1!$B$10,"")</f>
        <v>0</v>
      </c>
      <c r="X38" s="69"/>
      <c r="Y38" s="69"/>
      <c r="Z38" s="69">
        <f>IFERROR(Z37*Sheet1!$B$10,"")</f>
        <v>0</v>
      </c>
      <c r="AA38" s="69"/>
      <c r="AB38" s="69"/>
      <c r="AC38" s="69">
        <f>IFERROR(AC37*Sheet1!$B$10,"")</f>
        <v>0</v>
      </c>
      <c r="AD38" s="69"/>
      <c r="AE38" s="69"/>
      <c r="AF38" s="69">
        <f>IFERROR(AF37*Sheet1!$B$10,"")</f>
        <v>0</v>
      </c>
      <c r="AG38" s="69"/>
      <c r="AH38" s="69"/>
      <c r="AI38" s="69">
        <f>IFERROR(AI37*Sheet1!$B$10,"")</f>
        <v>0</v>
      </c>
      <c r="AJ38" s="69"/>
      <c r="AK38" s="69"/>
      <c r="AL38" s="69">
        <f>IFERROR(AL37*Sheet1!$B$10,"")</f>
        <v>0</v>
      </c>
      <c r="AM38" s="69"/>
      <c r="AN38" s="69"/>
      <c r="AO38" s="69">
        <f>IFERROR(AO37*Sheet1!$B$10,"")</f>
        <v>0</v>
      </c>
      <c r="AP38" s="69"/>
      <c r="AQ38" s="69"/>
      <c r="AR38" s="69">
        <f>IFERROR(AR37*Sheet1!$B$10,"")</f>
        <v>0</v>
      </c>
      <c r="AS38" s="69"/>
      <c r="AT38" s="69"/>
      <c r="AU38" s="69">
        <f>IFERROR(AU37*Sheet1!$B$10,"")</f>
        <v>0</v>
      </c>
      <c r="AV38" s="69"/>
      <c r="AW38" s="69"/>
      <c r="AX38" s="69">
        <f>IFERROR(AX37*Sheet1!$B$10,"")</f>
        <v>0</v>
      </c>
      <c r="AY38" s="69"/>
      <c r="AZ38" s="69"/>
    </row>
    <row r="39" spans="2:52" ht="27" customHeight="1" x14ac:dyDescent="0.55000000000000004">
      <c r="B39" s="96" t="s">
        <v>220</v>
      </c>
      <c r="C39" s="96"/>
      <c r="D39" s="96"/>
      <c r="E39" s="96"/>
      <c r="F39" s="96"/>
      <c r="G39" s="96"/>
      <c r="H39" s="97"/>
      <c r="I39" s="94" t="s">
        <v>212</v>
      </c>
      <c r="J39" s="95"/>
      <c r="K39" s="72">
        <f>(K32+K38)-K26</f>
        <v>0</v>
      </c>
      <c r="L39" s="72"/>
      <c r="M39" s="72"/>
      <c r="N39" s="72">
        <f t="shared" ref="N39" si="0">(N32+N38)-N26</f>
        <v>0</v>
      </c>
      <c r="O39" s="72"/>
      <c r="P39" s="72"/>
      <c r="Q39" s="72">
        <f t="shared" ref="Q39" si="1">(Q32+Q38)-Q26</f>
        <v>0</v>
      </c>
      <c r="R39" s="72"/>
      <c r="S39" s="72"/>
      <c r="T39" s="72">
        <f t="shared" ref="T39" si="2">(T32+T38)-T26</f>
        <v>0</v>
      </c>
      <c r="U39" s="72"/>
      <c r="V39" s="72"/>
      <c r="W39" s="72">
        <f t="shared" ref="W39" si="3">(W32+W38)-W26</f>
        <v>0</v>
      </c>
      <c r="X39" s="72"/>
      <c r="Y39" s="72"/>
      <c r="Z39" s="72">
        <f t="shared" ref="Z39" si="4">(Z32+Z38)-Z26</f>
        <v>0</v>
      </c>
      <c r="AA39" s="72"/>
      <c r="AB39" s="72"/>
      <c r="AC39" s="72">
        <f t="shared" ref="AC39" si="5">(AC32+AC38)-AC26</f>
        <v>0</v>
      </c>
      <c r="AD39" s="72"/>
      <c r="AE39" s="72"/>
      <c r="AF39" s="72">
        <f t="shared" ref="AF39" si="6">(AF32+AF38)-AF26</f>
        <v>0</v>
      </c>
      <c r="AG39" s="72"/>
      <c r="AH39" s="72"/>
      <c r="AI39" s="72">
        <f t="shared" ref="AI39" si="7">(AI32+AI38)-AI26</f>
        <v>0</v>
      </c>
      <c r="AJ39" s="72"/>
      <c r="AK39" s="72"/>
      <c r="AL39" s="72">
        <f t="shared" ref="AL39" si="8">(AL32+AL38)-AL26</f>
        <v>0</v>
      </c>
      <c r="AM39" s="72"/>
      <c r="AN39" s="72"/>
      <c r="AO39" s="72">
        <f t="shared" ref="AO39" si="9">(AO32+AO38)-AO26</f>
        <v>0</v>
      </c>
      <c r="AP39" s="72"/>
      <c r="AQ39" s="72"/>
      <c r="AR39" s="72">
        <f t="shared" ref="AR39" si="10">(AR32+AR38)-AR26</f>
        <v>0</v>
      </c>
      <c r="AS39" s="72"/>
      <c r="AT39" s="72"/>
      <c r="AU39" s="72">
        <f t="shared" ref="AU39" si="11">(AU32+AU38)-AU26</f>
        <v>0</v>
      </c>
      <c r="AV39" s="72"/>
      <c r="AW39" s="72"/>
      <c r="AX39" s="72">
        <f t="shared" ref="AX39" si="12">(AX32+AX38)-AX26</f>
        <v>0</v>
      </c>
      <c r="AY39" s="72"/>
      <c r="AZ39" s="72"/>
    </row>
    <row r="40" spans="2:52" ht="27" hidden="1" customHeight="1" thickTop="1" thickBot="1" x14ac:dyDescent="0.6">
      <c r="B40" s="124" t="s">
        <v>236</v>
      </c>
      <c r="C40" s="124"/>
      <c r="D40" s="124"/>
      <c r="E40" s="124"/>
      <c r="F40" s="124"/>
      <c r="G40" s="124"/>
      <c r="H40" s="124"/>
      <c r="I40" s="124"/>
      <c r="J40" s="124"/>
      <c r="K40" s="113" t="str">
        <f>IF(K39&lt;=0,"満たしていません","満たしています")</f>
        <v>満たしていません</v>
      </c>
      <c r="L40" s="114"/>
      <c r="M40" s="115"/>
      <c r="N40" s="114" t="str">
        <f t="shared" ref="N40" si="13">IF(N39&lt;=0,"満たしていません","満たしています")</f>
        <v>満たしていません</v>
      </c>
      <c r="O40" s="114"/>
      <c r="P40" s="114"/>
      <c r="Q40" s="114" t="str">
        <f t="shared" ref="Q40" si="14">IF(Q39&lt;=0,"満たしていません","満たしています")</f>
        <v>満たしていません</v>
      </c>
      <c r="R40" s="114"/>
      <c r="S40" s="114"/>
      <c r="T40" s="114" t="str">
        <f t="shared" ref="T40" si="15">IF(T39&lt;=0,"満たしていません","満たしています")</f>
        <v>満たしていません</v>
      </c>
      <c r="U40" s="114"/>
      <c r="V40" s="114"/>
      <c r="W40" s="114" t="str">
        <f t="shared" ref="W40" si="16">IF(W39&lt;=0,"満たしていません","満たしています")</f>
        <v>満たしていません</v>
      </c>
      <c r="X40" s="114"/>
      <c r="Y40" s="114"/>
      <c r="Z40" s="114" t="str">
        <f t="shared" ref="Z40" si="17">IF(Z39&lt;=0,"満たしていません","満たしています")</f>
        <v>満たしていません</v>
      </c>
      <c r="AA40" s="114"/>
      <c r="AB40" s="114"/>
      <c r="AC40" s="114" t="str">
        <f t="shared" ref="AC40" si="18">IF(AC39&lt;=0,"満たしていません","満たしています")</f>
        <v>満たしていません</v>
      </c>
      <c r="AD40" s="114"/>
      <c r="AE40" s="114"/>
      <c r="AF40" s="114" t="str">
        <f t="shared" ref="AF40" si="19">IF(AF39&lt;=0,"満たしていません","満たしています")</f>
        <v>満たしていません</v>
      </c>
      <c r="AG40" s="114"/>
      <c r="AH40" s="114"/>
      <c r="AI40" s="114" t="str">
        <f t="shared" ref="AI40" si="20">IF(AI39&lt;=0,"満たしていません","満たしています")</f>
        <v>満たしていません</v>
      </c>
      <c r="AJ40" s="114"/>
      <c r="AK40" s="114"/>
      <c r="AL40" s="114" t="str">
        <f t="shared" ref="AL40" si="21">IF(AL39&lt;=0,"満たしていません","満たしています")</f>
        <v>満たしていません</v>
      </c>
      <c r="AM40" s="114"/>
      <c r="AN40" s="114"/>
      <c r="AO40" s="114" t="str">
        <f t="shared" ref="AO40" si="22">IF(AO39&lt;=0,"満たしていません","満たしています")</f>
        <v>満たしていません</v>
      </c>
      <c r="AP40" s="114"/>
      <c r="AQ40" s="114"/>
      <c r="AR40" s="114" t="str">
        <f t="shared" ref="AR40" si="23">IF(AR39&lt;=0,"満たしていません","満たしています")</f>
        <v>満たしていません</v>
      </c>
      <c r="AS40" s="114"/>
      <c r="AT40" s="114"/>
      <c r="AU40" s="114" t="str">
        <f t="shared" ref="AU40" si="24">IF(AU39&lt;=0,"満たしていません","満たしています")</f>
        <v>満たしていません</v>
      </c>
      <c r="AV40" s="114"/>
      <c r="AW40" s="114"/>
      <c r="AX40" s="114" t="str">
        <f t="shared" ref="AX40" si="25">IF(AX39&lt;=0,"満たしていません","満たしています")</f>
        <v>満たしていません</v>
      </c>
      <c r="AY40" s="114"/>
      <c r="AZ40" s="116"/>
    </row>
    <row r="41" spans="2:52" ht="27" customHeight="1" x14ac:dyDescent="0.45">
      <c r="O41" s="117" t="s">
        <v>223</v>
      </c>
      <c r="P41" s="117"/>
      <c r="Q41" s="117"/>
      <c r="R41" s="117"/>
      <c r="AD41" s="117"/>
      <c r="AE41" s="117"/>
      <c r="AF41" s="117"/>
      <c r="AG41" s="117"/>
    </row>
    <row r="42" spans="2:52" ht="27" customHeight="1" x14ac:dyDescent="0.55000000000000004">
      <c r="O42" s="112"/>
      <c r="P42" s="118"/>
      <c r="Q42" s="119"/>
      <c r="R42" s="79" t="s">
        <v>225</v>
      </c>
      <c r="S42" s="80"/>
      <c r="T42" s="81"/>
      <c r="U42" s="79" t="s">
        <v>226</v>
      </c>
      <c r="V42" s="80"/>
      <c r="W42" s="81"/>
      <c r="X42" s="36"/>
      <c r="Y42" s="37"/>
      <c r="AD42" s="174"/>
      <c r="AE42" s="174"/>
      <c r="AF42" s="174"/>
      <c r="AG42" s="175"/>
      <c r="AH42" s="175"/>
      <c r="AI42" s="175"/>
      <c r="AJ42" s="175"/>
      <c r="AK42" s="175"/>
      <c r="AL42" s="175"/>
      <c r="AM42" s="36"/>
      <c r="AN42" s="37"/>
      <c r="AO42" s="37"/>
      <c r="AP42" s="36"/>
      <c r="AQ42" s="37"/>
      <c r="AR42" s="37"/>
      <c r="AS42" s="36"/>
      <c r="AT42" s="37"/>
      <c r="AU42" s="37"/>
      <c r="AV42" s="36"/>
      <c r="AW42" s="37"/>
      <c r="AX42" s="37"/>
      <c r="AY42" s="36"/>
      <c r="AZ42" s="37"/>
    </row>
    <row r="43" spans="2:52" ht="27" customHeight="1" x14ac:dyDescent="0.55000000000000004">
      <c r="O43" s="120" t="s">
        <v>224</v>
      </c>
      <c r="P43" s="121"/>
      <c r="Q43" s="122"/>
      <c r="R43" s="82">
        <f>SUM(K31,N31,Q31,T31,W31,Z31,AC31,AF31,AI31,AL31,AL31,AO31,AR31,AU31,AX31,K37,N37,Q37,T37,W37,Z37,AC37,AF37,AI37,AL37,AO37,AR37,AU37,AX37)</f>
        <v>0</v>
      </c>
      <c r="S43" s="83"/>
      <c r="T43" s="39" t="s">
        <v>227</v>
      </c>
      <c r="U43" s="82">
        <f>SUM(K25,N25,Q25,T25,W25,Z25,AC25,AF25,AI25,AL25,AO25,AR25,AU25,AX25)</f>
        <v>0</v>
      </c>
      <c r="V43" s="83"/>
      <c r="W43" s="39" t="s">
        <v>227</v>
      </c>
      <c r="X43" s="123" t="s">
        <v>228</v>
      </c>
      <c r="Y43" s="67"/>
      <c r="AD43" s="172"/>
      <c r="AE43" s="172"/>
      <c r="AF43" s="172"/>
      <c r="AG43" s="173"/>
      <c r="AH43" s="173"/>
      <c r="AI43" s="36"/>
      <c r="AJ43" s="173"/>
      <c r="AK43" s="173"/>
      <c r="AL43" s="36"/>
      <c r="AM43" s="66"/>
      <c r="AN43" s="67"/>
      <c r="AO43" s="36"/>
      <c r="AP43" s="66"/>
      <c r="AQ43" s="67"/>
      <c r="AR43" s="36"/>
      <c r="AS43" s="66"/>
      <c r="AT43" s="67"/>
      <c r="AU43" s="36"/>
      <c r="AV43" s="66"/>
      <c r="AW43" s="67"/>
      <c r="AX43" s="36"/>
      <c r="AY43" s="66"/>
      <c r="AZ43" s="66"/>
    </row>
    <row r="44" spans="2:52" ht="27" customHeight="1" x14ac:dyDescent="0.55000000000000004">
      <c r="O44" s="120" t="s">
        <v>229</v>
      </c>
      <c r="P44" s="121"/>
      <c r="Q44" s="122"/>
      <c r="R44" s="84">
        <f>SUM(K32,N32,Q32,T32,W32,Z32,AC32,AF32,AI32,AL32,AO32,AR32,AU32,AX32,K38,N38,Q38,T38,W38,Z38,AC38,AF38,AI38,AL38,AO38,AR38,AU38,AX38)</f>
        <v>0</v>
      </c>
      <c r="S44" s="85"/>
      <c r="T44" s="40" t="s">
        <v>230</v>
      </c>
      <c r="U44" s="84">
        <f>SUM(K26,N26,Q26,T26,W26,Z26,AC26,AF26,AI26,AL26,AO26,AR26,AU26,AX26)</f>
        <v>0</v>
      </c>
      <c r="V44" s="85"/>
      <c r="W44" s="40" t="s">
        <v>230</v>
      </c>
      <c r="X44" s="123" t="s">
        <v>228</v>
      </c>
      <c r="Y44" s="67"/>
      <c r="AD44" s="172"/>
      <c r="AE44" s="172"/>
      <c r="AF44" s="172"/>
      <c r="AG44" s="171"/>
      <c r="AH44" s="171"/>
      <c r="AI44" s="36"/>
      <c r="AJ44" s="171"/>
      <c r="AK44" s="171"/>
      <c r="AL44" s="36"/>
      <c r="AM44" s="66"/>
      <c r="AN44" s="67"/>
      <c r="AO44" s="36"/>
      <c r="AP44" s="66"/>
      <c r="AQ44" s="67"/>
      <c r="AR44" s="36"/>
      <c r="AS44" s="66"/>
      <c r="AT44" s="67"/>
      <c r="AU44" s="36"/>
      <c r="AV44" s="66"/>
      <c r="AW44" s="67"/>
      <c r="AX44" s="36"/>
      <c r="AY44" s="66"/>
      <c r="AZ44" s="66"/>
    </row>
    <row r="45" spans="2:52" ht="27" customHeight="1" x14ac:dyDescent="0.55000000000000004">
      <c r="Q45" s="38"/>
      <c r="R45" s="86" t="s">
        <v>231</v>
      </c>
      <c r="S45" s="87"/>
      <c r="T45" s="88"/>
      <c r="U45" s="89" t="str">
        <f>IF(MIN(R44:U44)=0,"",IFERROR(R44-U44,""))</f>
        <v/>
      </c>
      <c r="V45" s="90"/>
      <c r="W45" s="39" t="s">
        <v>230</v>
      </c>
      <c r="X45" s="66" t="s">
        <v>228</v>
      </c>
      <c r="Y45" s="67"/>
      <c r="AD45" s="51"/>
      <c r="AE45" s="51"/>
      <c r="AF45" s="52"/>
      <c r="AG45" s="169"/>
      <c r="AH45" s="169"/>
      <c r="AI45" s="169"/>
      <c r="AJ45" s="170"/>
      <c r="AK45" s="170"/>
      <c r="AL45" s="36"/>
      <c r="AM45" s="66"/>
      <c r="AN45" s="67"/>
      <c r="AO45" s="36"/>
      <c r="AP45" s="66"/>
      <c r="AQ45" s="67"/>
      <c r="AR45" s="36"/>
      <c r="AS45" s="66"/>
      <c r="AT45" s="67"/>
      <c r="AU45" s="36"/>
      <c r="AV45" s="66"/>
      <c r="AW45" s="67"/>
      <c r="AX45" s="36"/>
      <c r="AY45" s="66"/>
      <c r="AZ45" s="66"/>
    </row>
    <row r="46" spans="2:52" ht="20.149999999999999" hidden="1" customHeight="1" x14ac:dyDescent="0.55000000000000004">
      <c r="R46" s="64" t="s">
        <v>276</v>
      </c>
      <c r="S46" s="64"/>
      <c r="T46" s="65" t="str">
        <f>IF(U45&lt;=0,"満たしていません","満たしています")</f>
        <v>満たしていません</v>
      </c>
      <c r="U46" s="65"/>
      <c r="V46" s="65"/>
      <c r="W46" s="65"/>
    </row>
    <row r="51" spans="7:29" ht="19.5" x14ac:dyDescent="0.55000000000000004">
      <c r="G51" s="25"/>
      <c r="H51" s="25"/>
      <c r="I51" s="25"/>
      <c r="J51" s="26"/>
      <c r="K51" s="26"/>
      <c r="L51" s="26"/>
      <c r="Z51" s="26"/>
      <c r="AA51" s="26"/>
    </row>
    <row r="52" spans="7:29" ht="19.5" x14ac:dyDescent="0.55000000000000004">
      <c r="G52" s="28"/>
      <c r="H52" s="28"/>
      <c r="I52" s="28"/>
      <c r="J52" s="33"/>
      <c r="K52" s="33"/>
      <c r="L52" s="33"/>
      <c r="Z52" s="33"/>
      <c r="AA52" s="33"/>
    </row>
    <row r="53" spans="7:29" ht="19.5" x14ac:dyDescent="0.55000000000000004">
      <c r="G53" s="28"/>
      <c r="H53" s="28"/>
      <c r="I53" s="28"/>
      <c r="J53" s="30"/>
      <c r="K53" s="28"/>
      <c r="L53" s="30"/>
      <c r="Z53" s="28"/>
      <c r="AA53" s="30"/>
    </row>
    <row r="54" spans="7:29" ht="19.5" x14ac:dyDescent="0.55000000000000004">
      <c r="G54" s="28"/>
      <c r="H54" s="28"/>
      <c r="I54" s="28"/>
      <c r="J54" s="30"/>
      <c r="K54" s="28"/>
      <c r="L54" s="30"/>
      <c r="M54" s="28"/>
      <c r="N54" s="29"/>
      <c r="Z54" s="28"/>
      <c r="AA54" s="30"/>
      <c r="AB54" s="28"/>
      <c r="AC54" s="29"/>
    </row>
    <row r="55" spans="7:29" ht="19.5" x14ac:dyDescent="0.55000000000000004">
      <c r="G55" s="34"/>
      <c r="H55" s="34"/>
      <c r="I55" s="34"/>
      <c r="J55" s="34"/>
      <c r="K55" s="34"/>
      <c r="L55" s="31"/>
      <c r="M55" s="32"/>
      <c r="N55" s="29"/>
      <c r="Z55" s="34"/>
      <c r="AA55" s="31"/>
      <c r="AB55" s="32"/>
      <c r="AC55" s="29"/>
    </row>
    <row r="56" spans="7:29" ht="19.5" x14ac:dyDescent="0.55000000000000004">
      <c r="G56" s="35"/>
      <c r="H56" s="35"/>
      <c r="I56" s="35"/>
      <c r="J56" s="35"/>
      <c r="K56" s="35"/>
      <c r="L56" s="35"/>
      <c r="M56" s="35"/>
      <c r="N56" s="27"/>
      <c r="Z56" s="35"/>
      <c r="AA56" s="35"/>
      <c r="AB56" s="35"/>
      <c r="AC56" s="27"/>
    </row>
  </sheetData>
  <sheetProtection algorithmName="SHA-512" hashValue="Jn+fTQtHrMfDDMYLxv4cbkmIub2f5OK26TShCDCg6+GDbO7XWNiy+ZeNtIROi7XnEMUX8OV4M3tLooXdJBCaIQ==" saltValue="XP95ABJNZubIWIXUdFHKGw==" spinCount="100000" sheet="1" selectLockedCells="1"/>
  <mergeCells count="465">
    <mergeCell ref="A1:N1"/>
    <mergeCell ref="Z1:AC1"/>
    <mergeCell ref="C4:E4"/>
    <mergeCell ref="C5:E5"/>
    <mergeCell ref="C6:E6"/>
    <mergeCell ref="G13:J13"/>
    <mergeCell ref="W13:X13"/>
    <mergeCell ref="AL13:AM13"/>
    <mergeCell ref="AO13:AP13"/>
    <mergeCell ref="AR13:AS13"/>
    <mergeCell ref="AU13:AV13"/>
    <mergeCell ref="AX13:AY13"/>
    <mergeCell ref="G14:H14"/>
    <mergeCell ref="W14:X14"/>
    <mergeCell ref="AL14:AM14"/>
    <mergeCell ref="AO14:AP14"/>
    <mergeCell ref="AR14:AS14"/>
    <mergeCell ref="AU14:AV14"/>
    <mergeCell ref="AX14:AY14"/>
    <mergeCell ref="B16:J16"/>
    <mergeCell ref="K16:M16"/>
    <mergeCell ref="N16:P16"/>
    <mergeCell ref="Q16:S16"/>
    <mergeCell ref="T16:V16"/>
    <mergeCell ref="W16:Y16"/>
    <mergeCell ref="Z16:AB16"/>
    <mergeCell ref="AC16:AE16"/>
    <mergeCell ref="AX16:AZ16"/>
    <mergeCell ref="AF16:AH16"/>
    <mergeCell ref="AI16:AK16"/>
    <mergeCell ref="AL16:AN16"/>
    <mergeCell ref="AO16:AQ16"/>
    <mergeCell ref="AR16:AT16"/>
    <mergeCell ref="AU16:AW16"/>
    <mergeCell ref="B17:C18"/>
    <mergeCell ref="D17:H17"/>
    <mergeCell ref="I17:J17"/>
    <mergeCell ref="K17:M17"/>
    <mergeCell ref="N17:P17"/>
    <mergeCell ref="Q17:S17"/>
    <mergeCell ref="T17:V17"/>
    <mergeCell ref="W17:Y17"/>
    <mergeCell ref="Z17:AB17"/>
    <mergeCell ref="AU17:AW17"/>
    <mergeCell ref="AX17:AZ17"/>
    <mergeCell ref="D18:H18"/>
    <mergeCell ref="I18:J18"/>
    <mergeCell ref="K18:M18"/>
    <mergeCell ref="N18:P18"/>
    <mergeCell ref="Q18:S18"/>
    <mergeCell ref="T18:V18"/>
    <mergeCell ref="W18:Y18"/>
    <mergeCell ref="Z18:AB18"/>
    <mergeCell ref="AC17:AE17"/>
    <mergeCell ref="AF17:AH17"/>
    <mergeCell ref="AI17:AK17"/>
    <mergeCell ref="AL17:AN17"/>
    <mergeCell ref="AO17:AQ17"/>
    <mergeCell ref="AR17:AT17"/>
    <mergeCell ref="AU18:AW18"/>
    <mergeCell ref="AX18:AZ18"/>
    <mergeCell ref="AF18:AH18"/>
    <mergeCell ref="AI18:AK18"/>
    <mergeCell ref="AL18:AN18"/>
    <mergeCell ref="AO18:AQ18"/>
    <mergeCell ref="AR18:AT18"/>
    <mergeCell ref="B19:C26"/>
    <mergeCell ref="D19:H19"/>
    <mergeCell ref="I19:J19"/>
    <mergeCell ref="K19:M19"/>
    <mergeCell ref="N19:P19"/>
    <mergeCell ref="Q19:S19"/>
    <mergeCell ref="T19:V19"/>
    <mergeCell ref="W19:Y19"/>
    <mergeCell ref="AC18:AE18"/>
    <mergeCell ref="D21:H21"/>
    <mergeCell ref="I21:J21"/>
    <mergeCell ref="K21:M21"/>
    <mergeCell ref="N21:P21"/>
    <mergeCell ref="Q21:S21"/>
    <mergeCell ref="T21:V21"/>
    <mergeCell ref="W21:Y21"/>
    <mergeCell ref="D23:H23"/>
    <mergeCell ref="I23:J23"/>
    <mergeCell ref="K23:M23"/>
    <mergeCell ref="N23:P23"/>
    <mergeCell ref="Q23:S23"/>
    <mergeCell ref="T23:V23"/>
    <mergeCell ref="W23:Y23"/>
    <mergeCell ref="D25:H25"/>
    <mergeCell ref="AR19:AT19"/>
    <mergeCell ref="AU19:AW19"/>
    <mergeCell ref="AX19:AZ19"/>
    <mergeCell ref="D20:H20"/>
    <mergeCell ref="I20:J20"/>
    <mergeCell ref="K20:M20"/>
    <mergeCell ref="N20:P20"/>
    <mergeCell ref="Q20:S20"/>
    <mergeCell ref="T20:V20"/>
    <mergeCell ref="W20:Y20"/>
    <mergeCell ref="Z19:AB19"/>
    <mergeCell ref="AC19:AE19"/>
    <mergeCell ref="AF19:AH19"/>
    <mergeCell ref="AI19:AK19"/>
    <mergeCell ref="AL19:AN19"/>
    <mergeCell ref="AO19:AQ19"/>
    <mergeCell ref="AR20:AT20"/>
    <mergeCell ref="AU20:AW20"/>
    <mergeCell ref="AX20:AZ20"/>
    <mergeCell ref="Z20:AB20"/>
    <mergeCell ref="AC20:AE20"/>
    <mergeCell ref="AF20:AH20"/>
    <mergeCell ref="AI20:AK20"/>
    <mergeCell ref="AL20:AN20"/>
    <mergeCell ref="AO20:AQ20"/>
    <mergeCell ref="AR21:AT21"/>
    <mergeCell ref="AU21:AW21"/>
    <mergeCell ref="AX21:AZ21"/>
    <mergeCell ref="D22:H22"/>
    <mergeCell ref="I22:J22"/>
    <mergeCell ref="K22:M22"/>
    <mergeCell ref="N22:P22"/>
    <mergeCell ref="Q22:S22"/>
    <mergeCell ref="T22:V22"/>
    <mergeCell ref="W22:Y22"/>
    <mergeCell ref="Z21:AB21"/>
    <mergeCell ref="AC21:AE21"/>
    <mergeCell ref="AF21:AH21"/>
    <mergeCell ref="AI21:AK21"/>
    <mergeCell ref="AL21:AN21"/>
    <mergeCell ref="AO21:AQ21"/>
    <mergeCell ref="AR22:AT22"/>
    <mergeCell ref="AU22:AW22"/>
    <mergeCell ref="AX22:AZ22"/>
    <mergeCell ref="Z22:AB22"/>
    <mergeCell ref="AC22:AE22"/>
    <mergeCell ref="AF22:AH22"/>
    <mergeCell ref="AI22:AK22"/>
    <mergeCell ref="AO22:AQ22"/>
    <mergeCell ref="AR23:AT23"/>
    <mergeCell ref="AU23:AW23"/>
    <mergeCell ref="AX23:AZ23"/>
    <mergeCell ref="I24:J24"/>
    <mergeCell ref="K24:M24"/>
    <mergeCell ref="N24:P24"/>
    <mergeCell ref="Q24:S24"/>
    <mergeCell ref="T24:V24"/>
    <mergeCell ref="W24:Y24"/>
    <mergeCell ref="Z24:AB24"/>
    <mergeCell ref="Z23:AB23"/>
    <mergeCell ref="AC23:AE23"/>
    <mergeCell ref="AF23:AH23"/>
    <mergeCell ref="AI23:AK23"/>
    <mergeCell ref="AL23:AN23"/>
    <mergeCell ref="AO23:AQ23"/>
    <mergeCell ref="AU24:AW24"/>
    <mergeCell ref="AX24:AZ24"/>
    <mergeCell ref="AI24:AK24"/>
    <mergeCell ref="AL24:AN24"/>
    <mergeCell ref="AO24:AQ24"/>
    <mergeCell ref="AR24:AT24"/>
    <mergeCell ref="K25:M25"/>
    <mergeCell ref="N25:P25"/>
    <mergeCell ref="Q25:S25"/>
    <mergeCell ref="T25:V25"/>
    <mergeCell ref="W25:Y25"/>
    <mergeCell ref="Z25:AB25"/>
    <mergeCell ref="AC24:AE24"/>
    <mergeCell ref="AF24:AH24"/>
    <mergeCell ref="AL22:AN22"/>
    <mergeCell ref="AU25:AW25"/>
    <mergeCell ref="AX25:AZ25"/>
    <mergeCell ref="D26:H26"/>
    <mergeCell ref="I26:J26"/>
    <mergeCell ref="K26:M26"/>
    <mergeCell ref="N26:P26"/>
    <mergeCell ref="Q26:S26"/>
    <mergeCell ref="T26:V26"/>
    <mergeCell ref="W26:Y26"/>
    <mergeCell ref="Z26:AB26"/>
    <mergeCell ref="AC25:AE25"/>
    <mergeCell ref="AF25:AH25"/>
    <mergeCell ref="AI25:AK25"/>
    <mergeCell ref="AL25:AN25"/>
    <mergeCell ref="AO25:AQ25"/>
    <mergeCell ref="AR25:AT25"/>
    <mergeCell ref="AU26:AW26"/>
    <mergeCell ref="AX26:AZ26"/>
    <mergeCell ref="AF26:AH26"/>
    <mergeCell ref="AI26:AK26"/>
    <mergeCell ref="AL26:AN26"/>
    <mergeCell ref="AO26:AQ26"/>
    <mergeCell ref="AR26:AT26"/>
    <mergeCell ref="I25:J25"/>
    <mergeCell ref="B27:B38"/>
    <mergeCell ref="C27:C32"/>
    <mergeCell ref="D27:H27"/>
    <mergeCell ref="I27:J27"/>
    <mergeCell ref="K27:M27"/>
    <mergeCell ref="N27:P27"/>
    <mergeCell ref="Q27:S27"/>
    <mergeCell ref="T27:V27"/>
    <mergeCell ref="AC26:AE26"/>
    <mergeCell ref="D29:H29"/>
    <mergeCell ref="I29:J29"/>
    <mergeCell ref="K29:M29"/>
    <mergeCell ref="N29:P29"/>
    <mergeCell ref="Q29:S29"/>
    <mergeCell ref="T29:V29"/>
    <mergeCell ref="D31:H31"/>
    <mergeCell ref="I31:J31"/>
    <mergeCell ref="K31:M31"/>
    <mergeCell ref="N31:P31"/>
    <mergeCell ref="Q31:S31"/>
    <mergeCell ref="T31:V31"/>
    <mergeCell ref="AC30:AE30"/>
    <mergeCell ref="C33:C38"/>
    <mergeCell ref="D33:H33"/>
    <mergeCell ref="AO27:AQ27"/>
    <mergeCell ref="AR27:AT27"/>
    <mergeCell ref="AU27:AW27"/>
    <mergeCell ref="AX27:AZ27"/>
    <mergeCell ref="D28:H28"/>
    <mergeCell ref="I28:J28"/>
    <mergeCell ref="K28:M28"/>
    <mergeCell ref="N28:P28"/>
    <mergeCell ref="Q28:S28"/>
    <mergeCell ref="T28:V28"/>
    <mergeCell ref="W27:Y27"/>
    <mergeCell ref="Z27:AB27"/>
    <mergeCell ref="AC27:AE27"/>
    <mergeCell ref="AF27:AH27"/>
    <mergeCell ref="AI27:AK27"/>
    <mergeCell ref="AL27:AN27"/>
    <mergeCell ref="AO28:AQ28"/>
    <mergeCell ref="AR28:AT28"/>
    <mergeCell ref="AU28:AW28"/>
    <mergeCell ref="AX28:AZ28"/>
    <mergeCell ref="W28:Y28"/>
    <mergeCell ref="Z28:AB28"/>
    <mergeCell ref="AC28:AE28"/>
    <mergeCell ref="AF28:AH28"/>
    <mergeCell ref="AI28:AK28"/>
    <mergeCell ref="AL28:AN28"/>
    <mergeCell ref="AO29:AQ29"/>
    <mergeCell ref="AR29:AT29"/>
    <mergeCell ref="AU29:AW29"/>
    <mergeCell ref="AX29:AZ29"/>
    <mergeCell ref="D30:H30"/>
    <mergeCell ref="I30:J30"/>
    <mergeCell ref="K30:M30"/>
    <mergeCell ref="N30:P30"/>
    <mergeCell ref="Q30:S30"/>
    <mergeCell ref="T30:V30"/>
    <mergeCell ref="W29:Y29"/>
    <mergeCell ref="Z29:AB29"/>
    <mergeCell ref="AC29:AE29"/>
    <mergeCell ref="AF29:AH29"/>
    <mergeCell ref="AI29:AK29"/>
    <mergeCell ref="AL29:AN29"/>
    <mergeCell ref="AO30:AQ30"/>
    <mergeCell ref="AR30:AT30"/>
    <mergeCell ref="AU30:AW30"/>
    <mergeCell ref="AX30:AZ30"/>
    <mergeCell ref="W30:Y30"/>
    <mergeCell ref="Z30:AB30"/>
    <mergeCell ref="AR31:AT31"/>
    <mergeCell ref="AU31:AW31"/>
    <mergeCell ref="AX31:AZ31"/>
    <mergeCell ref="D32:H32"/>
    <mergeCell ref="I32:J32"/>
    <mergeCell ref="K32:M32"/>
    <mergeCell ref="N32:P32"/>
    <mergeCell ref="Q32:S32"/>
    <mergeCell ref="T32:V32"/>
    <mergeCell ref="W31:Y31"/>
    <mergeCell ref="Z31:AB31"/>
    <mergeCell ref="AC31:AE31"/>
    <mergeCell ref="AF31:AH31"/>
    <mergeCell ref="AI31:AK31"/>
    <mergeCell ref="AL31:AN31"/>
    <mergeCell ref="AO32:AQ32"/>
    <mergeCell ref="AR32:AT32"/>
    <mergeCell ref="AU32:AW32"/>
    <mergeCell ref="AX32:AZ32"/>
    <mergeCell ref="AL32:AN32"/>
    <mergeCell ref="W32:Y32"/>
    <mergeCell ref="Z32:AB32"/>
    <mergeCell ref="AC32:AE32"/>
    <mergeCell ref="AF32:AH32"/>
    <mergeCell ref="AI32:AK32"/>
    <mergeCell ref="AF30:AH30"/>
    <mergeCell ref="AI30:AK30"/>
    <mergeCell ref="AL30:AN30"/>
    <mergeCell ref="AO31:AQ31"/>
    <mergeCell ref="D34:H34"/>
    <mergeCell ref="I34:J34"/>
    <mergeCell ref="K34:M34"/>
    <mergeCell ref="N34:P34"/>
    <mergeCell ref="Q34:S34"/>
    <mergeCell ref="T33:V33"/>
    <mergeCell ref="W33:Y33"/>
    <mergeCell ref="Z33:AB33"/>
    <mergeCell ref="AC33:AE33"/>
    <mergeCell ref="I33:J33"/>
    <mergeCell ref="K33:M33"/>
    <mergeCell ref="N33:P33"/>
    <mergeCell ref="Q33:S33"/>
    <mergeCell ref="T34:V34"/>
    <mergeCell ref="W34:Y34"/>
    <mergeCell ref="Z34:AB34"/>
    <mergeCell ref="AC34:AE34"/>
    <mergeCell ref="AL33:AN33"/>
    <mergeCell ref="AO33:AQ33"/>
    <mergeCell ref="AR33:AT33"/>
    <mergeCell ref="AU33:AW33"/>
    <mergeCell ref="AX33:AZ33"/>
    <mergeCell ref="AF33:AH33"/>
    <mergeCell ref="AI33:AK33"/>
    <mergeCell ref="AL34:AN34"/>
    <mergeCell ref="AO34:AQ34"/>
    <mergeCell ref="AR34:AT34"/>
    <mergeCell ref="AU34:AW34"/>
    <mergeCell ref="AX34:AZ34"/>
    <mergeCell ref="AF34:AH34"/>
    <mergeCell ref="AI34:AK34"/>
    <mergeCell ref="D36:H36"/>
    <mergeCell ref="I36:J36"/>
    <mergeCell ref="K36:M36"/>
    <mergeCell ref="N36:P36"/>
    <mergeCell ref="Q36:S36"/>
    <mergeCell ref="T35:V35"/>
    <mergeCell ref="W35:Y35"/>
    <mergeCell ref="Z35:AB35"/>
    <mergeCell ref="AC35:AE35"/>
    <mergeCell ref="D35:H35"/>
    <mergeCell ref="I35:J35"/>
    <mergeCell ref="K35:M35"/>
    <mergeCell ref="N35:P35"/>
    <mergeCell ref="Q35:S35"/>
    <mergeCell ref="T36:V36"/>
    <mergeCell ref="W36:Y36"/>
    <mergeCell ref="Z36:AB36"/>
    <mergeCell ref="AC36:AE36"/>
    <mergeCell ref="AL35:AN35"/>
    <mergeCell ref="AO35:AQ35"/>
    <mergeCell ref="AR35:AT35"/>
    <mergeCell ref="AU35:AW35"/>
    <mergeCell ref="AX35:AZ35"/>
    <mergeCell ref="AF35:AH35"/>
    <mergeCell ref="AI35:AK35"/>
    <mergeCell ref="AL36:AN36"/>
    <mergeCell ref="AO36:AQ36"/>
    <mergeCell ref="AR36:AT36"/>
    <mergeCell ref="AU36:AW36"/>
    <mergeCell ref="AX36:AZ36"/>
    <mergeCell ref="AF36:AH36"/>
    <mergeCell ref="AI36:AK36"/>
    <mergeCell ref="AX37:AZ37"/>
    <mergeCell ref="D38:H38"/>
    <mergeCell ref="I38:J38"/>
    <mergeCell ref="K38:M38"/>
    <mergeCell ref="N38:P38"/>
    <mergeCell ref="Q38:S38"/>
    <mergeCell ref="T37:V37"/>
    <mergeCell ref="W37:Y37"/>
    <mergeCell ref="Z37:AB37"/>
    <mergeCell ref="AC37:AE37"/>
    <mergeCell ref="AF37:AH37"/>
    <mergeCell ref="AI37:AK37"/>
    <mergeCell ref="AL38:AN38"/>
    <mergeCell ref="AO38:AQ38"/>
    <mergeCell ref="AR38:AT38"/>
    <mergeCell ref="AU38:AW38"/>
    <mergeCell ref="AX38:AZ38"/>
    <mergeCell ref="AF38:AH38"/>
    <mergeCell ref="AI38:AK38"/>
    <mergeCell ref="D37:H37"/>
    <mergeCell ref="I37:J37"/>
    <mergeCell ref="K37:M37"/>
    <mergeCell ref="N37:P37"/>
    <mergeCell ref="Q37:S37"/>
    <mergeCell ref="T38:V38"/>
    <mergeCell ref="W38:Y38"/>
    <mergeCell ref="Z38:AB38"/>
    <mergeCell ref="AC38:AE38"/>
    <mergeCell ref="AL37:AN37"/>
    <mergeCell ref="AO37:AQ37"/>
    <mergeCell ref="AR37:AT37"/>
    <mergeCell ref="AU37:AW37"/>
    <mergeCell ref="AL39:AN39"/>
    <mergeCell ref="AO39:AQ39"/>
    <mergeCell ref="AR39:AT39"/>
    <mergeCell ref="AU39:AW39"/>
    <mergeCell ref="AX39:AZ39"/>
    <mergeCell ref="B40:J40"/>
    <mergeCell ref="K40:M40"/>
    <mergeCell ref="N40:P40"/>
    <mergeCell ref="Q40:S40"/>
    <mergeCell ref="T40:V40"/>
    <mergeCell ref="T39:V39"/>
    <mergeCell ref="W39:Y39"/>
    <mergeCell ref="Z39:AB39"/>
    <mergeCell ref="AC39:AE39"/>
    <mergeCell ref="AF39:AH39"/>
    <mergeCell ref="AI39:AK39"/>
    <mergeCell ref="AX40:AZ40"/>
    <mergeCell ref="AO40:AQ40"/>
    <mergeCell ref="AR40:AT40"/>
    <mergeCell ref="AU40:AW40"/>
    <mergeCell ref="B39:H39"/>
    <mergeCell ref="I39:J39"/>
    <mergeCell ref="K39:M39"/>
    <mergeCell ref="N39:P39"/>
    <mergeCell ref="Q39:S39"/>
    <mergeCell ref="O41:R41"/>
    <mergeCell ref="AD41:AG41"/>
    <mergeCell ref="W40:Y40"/>
    <mergeCell ref="Z40:AB40"/>
    <mergeCell ref="AC40:AE40"/>
    <mergeCell ref="AF40:AH40"/>
    <mergeCell ref="AI40:AK40"/>
    <mergeCell ref="AL40:AN40"/>
    <mergeCell ref="O42:Q42"/>
    <mergeCell ref="R42:T42"/>
    <mergeCell ref="U42:W42"/>
    <mergeCell ref="AD42:AF42"/>
    <mergeCell ref="AG42:AI42"/>
    <mergeCell ref="AJ42:AL42"/>
    <mergeCell ref="AJ43:AK43"/>
    <mergeCell ref="AM43:AN43"/>
    <mergeCell ref="AP43:AQ43"/>
    <mergeCell ref="AS43:AT43"/>
    <mergeCell ref="AV43:AW43"/>
    <mergeCell ref="AY43:AZ43"/>
    <mergeCell ref="O43:Q43"/>
    <mergeCell ref="R43:S43"/>
    <mergeCell ref="U43:V43"/>
    <mergeCell ref="X43:Y43"/>
    <mergeCell ref="AD43:AF43"/>
    <mergeCell ref="AG43:AH43"/>
    <mergeCell ref="AJ44:AK44"/>
    <mergeCell ref="AM44:AN44"/>
    <mergeCell ref="AP44:AQ44"/>
    <mergeCell ref="AS44:AT44"/>
    <mergeCell ref="AV44:AW44"/>
    <mergeCell ref="AY44:AZ44"/>
    <mergeCell ref="O44:Q44"/>
    <mergeCell ref="R44:S44"/>
    <mergeCell ref="U44:V44"/>
    <mergeCell ref="X44:Y44"/>
    <mergeCell ref="AD44:AF44"/>
    <mergeCell ref="AG44:AH44"/>
    <mergeCell ref="R46:S46"/>
    <mergeCell ref="T46:W46"/>
    <mergeCell ref="AP45:AQ45"/>
    <mergeCell ref="AS45:AT45"/>
    <mergeCell ref="AV45:AW45"/>
    <mergeCell ref="AY45:AZ45"/>
    <mergeCell ref="R45:T45"/>
    <mergeCell ref="U45:V45"/>
    <mergeCell ref="X45:Y45"/>
    <mergeCell ref="AG45:AI45"/>
    <mergeCell ref="AJ45:AK45"/>
    <mergeCell ref="AM45:AN45"/>
  </mergeCells>
  <phoneticPr fontId="2"/>
  <conditionalFormatting sqref="K40:AZ40">
    <cfRule type="cellIs" dxfId="15" priority="17" operator="greaterThan">
      <formula>0</formula>
    </cfRule>
    <cfRule type="cellIs" dxfId="14" priority="20" operator="lessThan">
      <formula>1E-20</formula>
    </cfRule>
  </conditionalFormatting>
  <conditionalFormatting sqref="K40:AZ40">
    <cfRule type="cellIs" dxfId="13" priority="19" operator="lessThan">
      <formula>0</formula>
    </cfRule>
  </conditionalFormatting>
  <dataValidations count="3">
    <dataValidation type="list" allowBlank="1" showInputMessage="1" showErrorMessage="1" sqref="N33:Y33 AC33:AZ33">
      <formula1>INDIRECT("種別・型番[#見出し]")</formula1>
    </dataValidation>
    <dataValidation type="list" showInputMessage="1" showErrorMessage="1" sqref="K34:AZ34">
      <formula1>INDIRECT("種別・型番["&amp;K33&amp;"]")</formula1>
    </dataValidation>
    <dataValidation type="list" showInputMessage="1" showErrorMessage="1" sqref="K33:M33 Z33:AB33">
      <formula1>INDIRECT("種別・型番[#見出し]")</formula1>
    </dataValidation>
  </dataValidations>
  <pageMargins left="0.23622047244094491" right="3.937007874015748E-2" top="0.74803149606299213" bottom="0.74803149606299213" header="0.31496062992125984" footer="0.31496062992125984"/>
  <pageSetup paperSize="8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Sheet1!$A$2:$A$5</xm:f>
          </x14:formula1>
          <xm:sqref>K22:AZ22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  <pageSetUpPr fitToPage="1"/>
  </sheetPr>
  <dimension ref="A1:BA56"/>
  <sheetViews>
    <sheetView showGridLines="0" workbookViewId="0">
      <selection activeCell="K14" sqref="K14"/>
    </sheetView>
  </sheetViews>
  <sheetFormatPr defaultColWidth="9" defaultRowHeight="14.5" x14ac:dyDescent="0.55000000000000004"/>
  <cols>
    <col min="1" max="1" width="2.58203125" style="3" customWidth="1"/>
    <col min="2" max="5" width="3.58203125" style="3" customWidth="1"/>
    <col min="6" max="52" width="5.58203125" style="3" customWidth="1"/>
    <col min="53" max="53" width="2.58203125" style="3" customWidth="1"/>
    <col min="54" max="16384" width="9" style="3"/>
  </cols>
  <sheetData>
    <row r="1" spans="1:53" x14ac:dyDescent="0.55000000000000004">
      <c r="A1" s="78" t="s">
        <v>235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Z1" s="78"/>
      <c r="AA1" s="78"/>
      <c r="AB1" s="78"/>
      <c r="AC1" s="78"/>
    </row>
    <row r="2" spans="1:53" ht="26" x14ac:dyDescent="0.55000000000000004">
      <c r="B2" s="1" t="s">
        <v>27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Z2" s="2"/>
      <c r="AA2" s="2"/>
      <c r="AB2" s="2"/>
      <c r="AC2" s="2"/>
    </row>
    <row r="3" spans="1:53" ht="26" x14ac:dyDescent="0.55000000000000004">
      <c r="B3" s="23" t="s">
        <v>208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Z3" s="2"/>
      <c r="AA3" s="2"/>
      <c r="AB3" s="2"/>
      <c r="AC3" s="2"/>
    </row>
    <row r="4" spans="1:53" ht="16" x14ac:dyDescent="0.55000000000000004">
      <c r="B4" s="46" t="s">
        <v>237</v>
      </c>
      <c r="C4" s="127" t="s">
        <v>242</v>
      </c>
      <c r="D4" s="127"/>
      <c r="E4" s="127"/>
      <c r="F4" s="24" t="s">
        <v>246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3"/>
    </row>
    <row r="5" spans="1:53" ht="16" x14ac:dyDescent="0.55000000000000004">
      <c r="B5" s="46" t="s">
        <v>238</v>
      </c>
      <c r="C5" s="128" t="s">
        <v>243</v>
      </c>
      <c r="D5" s="128"/>
      <c r="E5" s="128"/>
      <c r="F5" s="24" t="s">
        <v>245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3"/>
    </row>
    <row r="6" spans="1:53" s="24" customFormat="1" ht="16" x14ac:dyDescent="0.55000000000000004">
      <c r="B6" s="46" t="s">
        <v>239</v>
      </c>
      <c r="C6" s="129" t="s">
        <v>244</v>
      </c>
      <c r="D6" s="129"/>
      <c r="E6" s="129"/>
      <c r="F6" s="24" t="s">
        <v>247</v>
      </c>
      <c r="BA6" s="23"/>
    </row>
    <row r="7" spans="1:53" s="24" customFormat="1" ht="16" x14ac:dyDescent="0.55000000000000004">
      <c r="B7" s="46" t="s">
        <v>251</v>
      </c>
      <c r="C7" s="53" t="s">
        <v>253</v>
      </c>
      <c r="D7" s="53"/>
      <c r="E7" s="53"/>
      <c r="BA7" s="23"/>
    </row>
    <row r="8" spans="1:53" ht="16" x14ac:dyDescent="0.55000000000000004">
      <c r="B8" s="46" t="s">
        <v>240</v>
      </c>
      <c r="C8" s="24" t="s">
        <v>248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3"/>
    </row>
    <row r="9" spans="1:53" ht="16" x14ac:dyDescent="0.55000000000000004">
      <c r="B9" s="46" t="s">
        <v>249</v>
      </c>
      <c r="C9" s="24" t="s">
        <v>241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3"/>
    </row>
    <row r="10" spans="1:53" s="48" customFormat="1" ht="16" x14ac:dyDescent="0.55000000000000004">
      <c r="C10" s="49" t="s">
        <v>233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50"/>
    </row>
    <row r="11" spans="1:53" ht="16" x14ac:dyDescent="0.55000000000000004">
      <c r="B11" s="46" t="s">
        <v>252</v>
      </c>
      <c r="C11" s="24" t="s">
        <v>264</v>
      </c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3"/>
    </row>
    <row r="13" spans="1:53" ht="20.149999999999999" customHeight="1" x14ac:dyDescent="0.55000000000000004">
      <c r="G13" s="99"/>
      <c r="H13" s="101"/>
      <c r="I13" s="101"/>
      <c r="J13" s="100"/>
      <c r="K13" s="4" t="s">
        <v>0</v>
      </c>
      <c r="L13" s="4" t="s">
        <v>1</v>
      </c>
      <c r="M13" s="4" t="s">
        <v>2</v>
      </c>
      <c r="N13" s="4" t="s">
        <v>3</v>
      </c>
      <c r="O13" s="4" t="s">
        <v>4</v>
      </c>
      <c r="P13" s="4" t="s">
        <v>5</v>
      </c>
      <c r="Q13" s="4" t="s">
        <v>6</v>
      </c>
      <c r="R13" s="4" t="s">
        <v>7</v>
      </c>
      <c r="S13" s="4" t="s">
        <v>8</v>
      </c>
      <c r="T13" s="4" t="s">
        <v>9</v>
      </c>
      <c r="U13" s="4" t="s">
        <v>10</v>
      </c>
      <c r="V13" s="4" t="s">
        <v>11</v>
      </c>
      <c r="W13" s="99" t="s">
        <v>12</v>
      </c>
      <c r="X13" s="100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176"/>
      <c r="AM13" s="176"/>
      <c r="AO13" s="176"/>
      <c r="AP13" s="176"/>
      <c r="AR13" s="176"/>
      <c r="AS13" s="176"/>
      <c r="AU13" s="176"/>
      <c r="AV13" s="176"/>
      <c r="AX13" s="176"/>
      <c r="AY13" s="176"/>
    </row>
    <row r="14" spans="1:53" ht="30" customHeight="1" x14ac:dyDescent="0.55000000000000004">
      <c r="G14" s="130" t="s">
        <v>216</v>
      </c>
      <c r="H14" s="131"/>
      <c r="I14" s="45"/>
      <c r="J14" s="41" t="s">
        <v>210</v>
      </c>
      <c r="K14" s="62">
        <v>20</v>
      </c>
      <c r="L14" s="62">
        <v>20</v>
      </c>
      <c r="M14" s="62">
        <v>20</v>
      </c>
      <c r="N14" s="62">
        <v>20</v>
      </c>
      <c r="O14" s="62">
        <v>20</v>
      </c>
      <c r="P14" s="62">
        <v>20</v>
      </c>
      <c r="Q14" s="62">
        <v>20</v>
      </c>
      <c r="R14" s="62">
        <v>20</v>
      </c>
      <c r="S14" s="62">
        <v>20</v>
      </c>
      <c r="T14" s="62">
        <v>18</v>
      </c>
      <c r="U14" s="62">
        <v>18</v>
      </c>
      <c r="V14" s="62">
        <v>20</v>
      </c>
      <c r="W14" s="101">
        <f>SUM(K14:V14)</f>
        <v>236</v>
      </c>
      <c r="X14" s="100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176"/>
      <c r="AM14" s="176"/>
      <c r="AO14" s="176"/>
      <c r="AP14" s="176"/>
      <c r="AR14" s="176"/>
      <c r="AS14" s="176"/>
      <c r="AU14" s="176"/>
      <c r="AV14" s="176"/>
      <c r="AX14" s="176"/>
      <c r="AY14" s="176"/>
    </row>
    <row r="15" spans="1:53" ht="10" customHeight="1" x14ac:dyDescent="0.55000000000000004"/>
    <row r="16" spans="1:53" ht="25" customHeight="1" x14ac:dyDescent="0.55000000000000004">
      <c r="B16" s="92" t="s">
        <v>16</v>
      </c>
      <c r="C16" s="92"/>
      <c r="D16" s="92"/>
      <c r="E16" s="92"/>
      <c r="F16" s="92"/>
      <c r="G16" s="92"/>
      <c r="H16" s="92"/>
      <c r="I16" s="92"/>
      <c r="J16" s="92"/>
      <c r="K16" s="92">
        <v>1</v>
      </c>
      <c r="L16" s="92"/>
      <c r="M16" s="92"/>
      <c r="N16" s="92">
        <v>2</v>
      </c>
      <c r="O16" s="92"/>
      <c r="P16" s="92"/>
      <c r="Q16" s="92">
        <v>3</v>
      </c>
      <c r="R16" s="92"/>
      <c r="S16" s="92"/>
      <c r="T16" s="92">
        <v>4</v>
      </c>
      <c r="U16" s="92"/>
      <c r="V16" s="92"/>
      <c r="W16" s="92">
        <v>5</v>
      </c>
      <c r="X16" s="92"/>
      <c r="Y16" s="92"/>
      <c r="Z16" s="92">
        <v>6</v>
      </c>
      <c r="AA16" s="92"/>
      <c r="AB16" s="92"/>
      <c r="AC16" s="92">
        <v>7</v>
      </c>
      <c r="AD16" s="92"/>
      <c r="AE16" s="92"/>
      <c r="AF16" s="92">
        <v>8</v>
      </c>
      <c r="AG16" s="92"/>
      <c r="AH16" s="92"/>
      <c r="AI16" s="92">
        <v>9</v>
      </c>
      <c r="AJ16" s="92"/>
      <c r="AK16" s="92"/>
      <c r="AL16" s="92">
        <v>10</v>
      </c>
      <c r="AM16" s="92"/>
      <c r="AN16" s="92"/>
      <c r="AO16" s="92">
        <v>11</v>
      </c>
      <c r="AP16" s="92"/>
      <c r="AQ16" s="92"/>
      <c r="AR16" s="92">
        <v>12</v>
      </c>
      <c r="AS16" s="92"/>
      <c r="AT16" s="92"/>
      <c r="AU16" s="92">
        <v>13</v>
      </c>
      <c r="AV16" s="92"/>
      <c r="AW16" s="92"/>
      <c r="AX16" s="92">
        <v>14</v>
      </c>
      <c r="AY16" s="92"/>
      <c r="AZ16" s="92"/>
    </row>
    <row r="17" spans="2:52" ht="27" customHeight="1" x14ac:dyDescent="0.55000000000000004">
      <c r="B17" s="71" t="s">
        <v>207</v>
      </c>
      <c r="C17" s="71"/>
      <c r="D17" s="132" t="s">
        <v>214</v>
      </c>
      <c r="E17" s="132"/>
      <c r="F17" s="132"/>
      <c r="G17" s="132"/>
      <c r="H17" s="133"/>
      <c r="I17" s="125" t="s">
        <v>234</v>
      </c>
      <c r="J17" s="126"/>
      <c r="K17" s="168" t="s">
        <v>254</v>
      </c>
      <c r="L17" s="168"/>
      <c r="M17" s="168"/>
      <c r="N17" s="168" t="s">
        <v>255</v>
      </c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</row>
    <row r="18" spans="2:52" ht="27" customHeight="1" x14ac:dyDescent="0.55000000000000004">
      <c r="B18" s="71"/>
      <c r="C18" s="71"/>
      <c r="D18" s="132" t="s">
        <v>26</v>
      </c>
      <c r="E18" s="132"/>
      <c r="F18" s="132"/>
      <c r="G18" s="132"/>
      <c r="H18" s="133"/>
      <c r="I18" s="125" t="s">
        <v>210</v>
      </c>
      <c r="J18" s="126"/>
      <c r="K18" s="93">
        <v>18</v>
      </c>
      <c r="L18" s="93"/>
      <c r="M18" s="93"/>
      <c r="N18" s="93">
        <v>8</v>
      </c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</row>
    <row r="19" spans="2:52" ht="27" customHeight="1" x14ac:dyDescent="0.55000000000000004">
      <c r="B19" s="71" t="s">
        <v>277</v>
      </c>
      <c r="C19" s="71"/>
      <c r="D19" s="111" t="s">
        <v>25</v>
      </c>
      <c r="E19" s="111"/>
      <c r="F19" s="111"/>
      <c r="G19" s="111"/>
      <c r="H19" s="112"/>
      <c r="I19" s="125" t="s">
        <v>210</v>
      </c>
      <c r="J19" s="126"/>
      <c r="K19" s="93">
        <v>10</v>
      </c>
      <c r="L19" s="93"/>
      <c r="M19" s="93"/>
      <c r="N19" s="93">
        <v>10</v>
      </c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</row>
    <row r="20" spans="2:52" ht="27" customHeight="1" x14ac:dyDescent="0.55000000000000004">
      <c r="B20" s="71"/>
      <c r="C20" s="71"/>
      <c r="D20" s="111" t="s">
        <v>22</v>
      </c>
      <c r="E20" s="111"/>
      <c r="F20" s="111"/>
      <c r="G20" s="111"/>
      <c r="H20" s="112"/>
      <c r="I20" s="125" t="s">
        <v>234</v>
      </c>
      <c r="J20" s="126"/>
      <c r="K20" s="142" t="s">
        <v>256</v>
      </c>
      <c r="L20" s="142"/>
      <c r="M20" s="142"/>
      <c r="N20" s="142" t="s">
        <v>257</v>
      </c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</row>
    <row r="21" spans="2:52" ht="27" customHeight="1" x14ac:dyDescent="0.55000000000000004">
      <c r="B21" s="71"/>
      <c r="C21" s="71"/>
      <c r="D21" s="111" t="s">
        <v>23</v>
      </c>
      <c r="E21" s="111"/>
      <c r="F21" s="111"/>
      <c r="G21" s="111"/>
      <c r="H21" s="112"/>
      <c r="I21" s="125" t="s">
        <v>234</v>
      </c>
      <c r="J21" s="126"/>
      <c r="K21" s="142" t="s">
        <v>258</v>
      </c>
      <c r="L21" s="142"/>
      <c r="M21" s="142"/>
      <c r="N21" s="142" t="s">
        <v>259</v>
      </c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</row>
    <row r="22" spans="2:52" ht="27" customHeight="1" x14ac:dyDescent="0.55000000000000004">
      <c r="B22" s="71"/>
      <c r="C22" s="71"/>
      <c r="D22" s="111" t="s">
        <v>211</v>
      </c>
      <c r="E22" s="111"/>
      <c r="F22" s="111"/>
      <c r="G22" s="111"/>
      <c r="H22" s="112"/>
      <c r="I22" s="125" t="s">
        <v>209</v>
      </c>
      <c r="J22" s="126"/>
      <c r="K22" s="75" t="s">
        <v>260</v>
      </c>
      <c r="L22" s="75"/>
      <c r="M22" s="75"/>
      <c r="N22" s="75" t="s">
        <v>250</v>
      </c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</row>
    <row r="23" spans="2:52" ht="27" customHeight="1" x14ac:dyDescent="0.55000000000000004">
      <c r="B23" s="71"/>
      <c r="C23" s="71"/>
      <c r="D23" s="111" t="s">
        <v>24</v>
      </c>
      <c r="E23" s="111"/>
      <c r="F23" s="111"/>
      <c r="G23" s="111"/>
      <c r="H23" s="112"/>
      <c r="I23" s="125" t="s">
        <v>212</v>
      </c>
      <c r="J23" s="126"/>
      <c r="K23" s="69">
        <f>IFERROR(VLOOKUP(K22,Sheet1!$A$3:$B$6,2,FALSE),"")</f>
        <v>0.95</v>
      </c>
      <c r="L23" s="69"/>
      <c r="M23" s="69"/>
      <c r="N23" s="69">
        <f>IFERROR(VLOOKUP(N22,Sheet1!$A$3:$B$6,2,FALSE),"")</f>
        <v>0.9</v>
      </c>
      <c r="O23" s="69"/>
      <c r="P23" s="69"/>
      <c r="Q23" s="69">
        <f>IFERROR(VLOOKUP(Q22,Sheet1!$A$3:$B$6,2,FALSE),"")</f>
        <v>0</v>
      </c>
      <c r="R23" s="69"/>
      <c r="S23" s="69"/>
      <c r="T23" s="69">
        <f>IFERROR(VLOOKUP(T22,Sheet1!$A$3:$B$6,2,FALSE),"")</f>
        <v>0</v>
      </c>
      <c r="U23" s="69"/>
      <c r="V23" s="69"/>
      <c r="W23" s="69">
        <f>IFERROR(VLOOKUP(W22,Sheet1!$A$3:$B$6,2,FALSE),"")</f>
        <v>0</v>
      </c>
      <c r="X23" s="69"/>
      <c r="Y23" s="69"/>
      <c r="Z23" s="69">
        <f>IFERROR(VLOOKUP(Z22,Sheet1!$A$3:$B$6,2,FALSE),"")</f>
        <v>0</v>
      </c>
      <c r="AA23" s="69"/>
      <c r="AB23" s="69"/>
      <c r="AC23" s="69">
        <f>IFERROR(VLOOKUP(AC22,Sheet1!$A$3:$B$6,2,FALSE),"")</f>
        <v>0</v>
      </c>
      <c r="AD23" s="69"/>
      <c r="AE23" s="69"/>
      <c r="AF23" s="69">
        <f>IFERROR(VLOOKUP(AF22,Sheet1!$A$3:$B$6,2,FALSE),"")</f>
        <v>0</v>
      </c>
      <c r="AG23" s="69"/>
      <c r="AH23" s="69"/>
      <c r="AI23" s="69">
        <f>IFERROR(VLOOKUP(AI22,Sheet1!$A$3:$B$6,2,FALSE),"")</f>
        <v>0</v>
      </c>
      <c r="AJ23" s="69"/>
      <c r="AK23" s="69"/>
      <c r="AL23" s="69">
        <f>IFERROR(VLOOKUP(AL22,Sheet1!$A$3:$B$6,2,FALSE),"")</f>
        <v>0</v>
      </c>
      <c r="AM23" s="69"/>
      <c r="AN23" s="69"/>
      <c r="AO23" s="69">
        <f>IFERROR(VLOOKUP(AO22,Sheet1!$A$3:$B$6,2,FALSE),"")</f>
        <v>0</v>
      </c>
      <c r="AP23" s="69"/>
      <c r="AQ23" s="69"/>
      <c r="AR23" s="69">
        <f>IFERROR(VLOOKUP(AR22,Sheet1!$A$3:$B$6,2,FALSE),"")</f>
        <v>0</v>
      </c>
      <c r="AS23" s="69"/>
      <c r="AT23" s="69"/>
      <c r="AU23" s="69">
        <f>IFERROR(VLOOKUP(AU22,Sheet1!$A$3:$B$6,2,FALSE),"")</f>
        <v>0</v>
      </c>
      <c r="AV23" s="69"/>
      <c r="AW23" s="69"/>
      <c r="AX23" s="69">
        <f>IFERROR(VLOOKUP(AX22,Sheet1!$A$3:$B$6,2,FALSE),"")</f>
        <v>0</v>
      </c>
      <c r="AY23" s="69"/>
      <c r="AZ23" s="69"/>
    </row>
    <row r="24" spans="2:52" ht="27" customHeight="1" x14ac:dyDescent="0.55000000000000004">
      <c r="B24" s="71"/>
      <c r="C24" s="71"/>
      <c r="D24" s="63" t="s">
        <v>217</v>
      </c>
      <c r="E24" s="63"/>
      <c r="F24" s="63"/>
      <c r="G24" s="59"/>
      <c r="H24" s="60"/>
      <c r="I24" s="125" t="s">
        <v>210</v>
      </c>
      <c r="J24" s="126"/>
      <c r="K24" s="76">
        <v>10</v>
      </c>
      <c r="L24" s="76"/>
      <c r="M24" s="76"/>
      <c r="N24" s="76">
        <v>10</v>
      </c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</row>
    <row r="25" spans="2:52" ht="27" customHeight="1" x14ac:dyDescent="0.55000000000000004">
      <c r="B25" s="71"/>
      <c r="C25" s="71"/>
      <c r="D25" s="111" t="s">
        <v>218</v>
      </c>
      <c r="E25" s="111"/>
      <c r="F25" s="111"/>
      <c r="G25" s="111"/>
      <c r="H25" s="112"/>
      <c r="I25" s="125" t="s">
        <v>212</v>
      </c>
      <c r="J25" s="126"/>
      <c r="K25" s="98">
        <f>IFERROR((($W$14*K18*K23*K19)/1000)*K24,"")</f>
        <v>403.56</v>
      </c>
      <c r="L25" s="98"/>
      <c r="M25" s="98"/>
      <c r="N25" s="98">
        <f>IFERROR((($W$14*N18*N23*N19)/1000)*N24,"")</f>
        <v>169.92000000000002</v>
      </c>
      <c r="O25" s="98"/>
      <c r="P25" s="98"/>
      <c r="Q25" s="98">
        <f>IFERROR((($W$14*Q18*Q23*Q19)/1000)*Q24,"")</f>
        <v>0</v>
      </c>
      <c r="R25" s="98"/>
      <c r="S25" s="98"/>
      <c r="T25" s="98">
        <f>IFERROR((($W$14*T18*T23*T19)/1000)*T24,"")</f>
        <v>0</v>
      </c>
      <c r="U25" s="98"/>
      <c r="V25" s="98"/>
      <c r="W25" s="98">
        <f>IFERROR((($W$14*W18*W23*W19)/1000)*W24,"")</f>
        <v>0</v>
      </c>
      <c r="X25" s="98"/>
      <c r="Y25" s="98"/>
      <c r="Z25" s="98">
        <f>IFERROR((($W$14*Z18*Z23*Z19)/1000)*Z24,"")</f>
        <v>0</v>
      </c>
      <c r="AA25" s="98"/>
      <c r="AB25" s="98"/>
      <c r="AC25" s="98">
        <f>IFERROR((($W$14*AC18*AC23*AC19)/1000)*AC24,"")</f>
        <v>0</v>
      </c>
      <c r="AD25" s="98"/>
      <c r="AE25" s="98"/>
      <c r="AF25" s="98">
        <f>IFERROR((($W$14*AF18*AF23*AF19)/1000)*AF24,"")</f>
        <v>0</v>
      </c>
      <c r="AG25" s="98"/>
      <c r="AH25" s="98"/>
      <c r="AI25" s="98">
        <f>IFERROR((($W$14*AI18*AI23*AI19)/1000)*AI24,"")</f>
        <v>0</v>
      </c>
      <c r="AJ25" s="98"/>
      <c r="AK25" s="98"/>
      <c r="AL25" s="98">
        <f>IFERROR((($W$14*AL18*AL23*AL19)/1000)*AL24,"")</f>
        <v>0</v>
      </c>
      <c r="AM25" s="98"/>
      <c r="AN25" s="98"/>
      <c r="AO25" s="98">
        <f>IFERROR((($W$14*AO18*AO23*AO19)/1000)*AO24,"")</f>
        <v>0</v>
      </c>
      <c r="AP25" s="98"/>
      <c r="AQ25" s="98"/>
      <c r="AR25" s="98">
        <f>IFERROR((($W$14*AR18*AR23*AR19)/1000)*AR24,"")</f>
        <v>0</v>
      </c>
      <c r="AS25" s="98"/>
      <c r="AT25" s="98"/>
      <c r="AU25" s="98">
        <f>IFERROR((($W$14*AU18*AU23*AU19)/1000)*AU24,"")</f>
        <v>0</v>
      </c>
      <c r="AV25" s="98"/>
      <c r="AW25" s="98"/>
      <c r="AX25" s="98">
        <f>IFERROR((($W$14*AX18*AX23*AX19)/1000)*AX24,"")</f>
        <v>0</v>
      </c>
      <c r="AY25" s="98"/>
      <c r="AZ25" s="98"/>
    </row>
    <row r="26" spans="2:52" ht="27" customHeight="1" x14ac:dyDescent="0.55000000000000004">
      <c r="B26" s="71"/>
      <c r="C26" s="71"/>
      <c r="D26" s="111" t="s">
        <v>219</v>
      </c>
      <c r="E26" s="111"/>
      <c r="F26" s="111"/>
      <c r="G26" s="111"/>
      <c r="H26" s="112"/>
      <c r="I26" s="125" t="s">
        <v>212</v>
      </c>
      <c r="J26" s="126"/>
      <c r="K26" s="69">
        <f>IFERROR(K25*Sheet1!$B$10,"")</f>
        <v>0.19249811999999999</v>
      </c>
      <c r="L26" s="69"/>
      <c r="M26" s="69"/>
      <c r="N26" s="69">
        <f>IFERROR(N25*Sheet1!$B$10,"")</f>
        <v>8.105184E-2</v>
      </c>
      <c r="O26" s="69"/>
      <c r="P26" s="69"/>
      <c r="Q26" s="69">
        <f>IFERROR(Q25*Sheet1!$B$10,"")</f>
        <v>0</v>
      </c>
      <c r="R26" s="69"/>
      <c r="S26" s="69"/>
      <c r="T26" s="69">
        <f>IFERROR(T25*Sheet1!$B$10,"")</f>
        <v>0</v>
      </c>
      <c r="U26" s="69"/>
      <c r="V26" s="69"/>
      <c r="W26" s="69">
        <f>IFERROR(W25*Sheet1!$B$10,"")</f>
        <v>0</v>
      </c>
      <c r="X26" s="69"/>
      <c r="Y26" s="69"/>
      <c r="Z26" s="69">
        <f>IFERROR(Z25*Sheet1!$B$10,"")</f>
        <v>0</v>
      </c>
      <c r="AA26" s="69"/>
      <c r="AB26" s="69"/>
      <c r="AC26" s="69">
        <f>IFERROR(AC25*Sheet1!$B$10,"")</f>
        <v>0</v>
      </c>
      <c r="AD26" s="69"/>
      <c r="AE26" s="69"/>
      <c r="AF26" s="69">
        <f>IFERROR(AF25*Sheet1!$B$10,"")</f>
        <v>0</v>
      </c>
      <c r="AG26" s="69"/>
      <c r="AH26" s="69"/>
      <c r="AI26" s="69">
        <f>IFERROR(AI25*Sheet1!$B$10,"")</f>
        <v>0</v>
      </c>
      <c r="AJ26" s="69"/>
      <c r="AK26" s="69"/>
      <c r="AL26" s="69">
        <f>IFERROR(AL25*Sheet1!$B$10,"")</f>
        <v>0</v>
      </c>
      <c r="AM26" s="69"/>
      <c r="AN26" s="69"/>
      <c r="AO26" s="69">
        <f>IFERROR(AO25*Sheet1!$B$10,"")</f>
        <v>0</v>
      </c>
      <c r="AP26" s="69"/>
      <c r="AQ26" s="69"/>
      <c r="AR26" s="69">
        <f>IFERROR(AR25*Sheet1!$B$10,"")</f>
        <v>0</v>
      </c>
      <c r="AS26" s="69"/>
      <c r="AT26" s="69"/>
      <c r="AU26" s="69">
        <f>IFERROR(AU25*Sheet1!$B$10,"")</f>
        <v>0</v>
      </c>
      <c r="AV26" s="69"/>
      <c r="AW26" s="69"/>
      <c r="AX26" s="69">
        <f>IFERROR(AX25*Sheet1!$B$10,"")</f>
        <v>0</v>
      </c>
      <c r="AY26" s="69"/>
      <c r="AZ26" s="69"/>
    </row>
    <row r="27" spans="2:52" ht="27" customHeight="1" x14ac:dyDescent="0.55000000000000004">
      <c r="B27" s="102" t="s">
        <v>278</v>
      </c>
      <c r="C27" s="102" t="s">
        <v>205</v>
      </c>
      <c r="D27" s="111" t="s">
        <v>22</v>
      </c>
      <c r="E27" s="111"/>
      <c r="F27" s="111"/>
      <c r="G27" s="111"/>
      <c r="H27" s="112"/>
      <c r="I27" s="125" t="s">
        <v>234</v>
      </c>
      <c r="J27" s="126"/>
      <c r="K27" s="142"/>
      <c r="L27" s="142"/>
      <c r="M27" s="142"/>
      <c r="N27" s="142" t="s">
        <v>261</v>
      </c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</row>
    <row r="28" spans="2:52" ht="27" customHeight="1" x14ac:dyDescent="0.55000000000000004">
      <c r="B28" s="102"/>
      <c r="C28" s="102"/>
      <c r="D28" s="111" t="s">
        <v>23</v>
      </c>
      <c r="E28" s="111"/>
      <c r="F28" s="111"/>
      <c r="G28" s="111"/>
      <c r="H28" s="112"/>
      <c r="I28" s="125" t="s">
        <v>234</v>
      </c>
      <c r="J28" s="126"/>
      <c r="K28" s="142"/>
      <c r="L28" s="142"/>
      <c r="M28" s="142"/>
      <c r="N28" s="142" t="s">
        <v>262</v>
      </c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</row>
    <row r="29" spans="2:52" ht="27" customHeight="1" x14ac:dyDescent="0.55000000000000004">
      <c r="B29" s="102"/>
      <c r="C29" s="102"/>
      <c r="D29" s="111" t="s">
        <v>217</v>
      </c>
      <c r="E29" s="111"/>
      <c r="F29" s="111"/>
      <c r="G29" s="111"/>
      <c r="H29" s="112"/>
      <c r="I29" s="125" t="s">
        <v>210</v>
      </c>
      <c r="J29" s="126"/>
      <c r="K29" s="76"/>
      <c r="L29" s="76"/>
      <c r="M29" s="76"/>
      <c r="N29" s="76">
        <v>20</v>
      </c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</row>
    <row r="30" spans="2:52" ht="27" customHeight="1" x14ac:dyDescent="0.55000000000000004">
      <c r="B30" s="102"/>
      <c r="C30" s="102"/>
      <c r="D30" s="111" t="s">
        <v>25</v>
      </c>
      <c r="E30" s="111"/>
      <c r="F30" s="111"/>
      <c r="G30" s="111"/>
      <c r="H30" s="112"/>
      <c r="I30" s="125" t="s">
        <v>210</v>
      </c>
      <c r="J30" s="126"/>
      <c r="K30" s="73"/>
      <c r="L30" s="73"/>
      <c r="M30" s="73"/>
      <c r="N30" s="73">
        <v>10</v>
      </c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</row>
    <row r="31" spans="2:52" ht="27" customHeight="1" x14ac:dyDescent="0.55000000000000004">
      <c r="B31" s="102"/>
      <c r="C31" s="102"/>
      <c r="D31" s="111" t="s">
        <v>218</v>
      </c>
      <c r="E31" s="111"/>
      <c r="F31" s="111"/>
      <c r="G31" s="111"/>
      <c r="H31" s="112"/>
      <c r="I31" s="125" t="s">
        <v>212</v>
      </c>
      <c r="J31" s="126"/>
      <c r="K31" s="72">
        <f>($W$14*K18*K30*K29)/1000</f>
        <v>0</v>
      </c>
      <c r="L31" s="72"/>
      <c r="M31" s="72"/>
      <c r="N31" s="72">
        <f>($W$14*N18*N30*N29)/1000</f>
        <v>377.6</v>
      </c>
      <c r="O31" s="72"/>
      <c r="P31" s="72"/>
      <c r="Q31" s="72">
        <f>($W$14*Q18*Q30*Q29)/1000</f>
        <v>0</v>
      </c>
      <c r="R31" s="72"/>
      <c r="S31" s="72"/>
      <c r="T31" s="72">
        <f>($W$14*T18*T30*T29)/1000</f>
        <v>0</v>
      </c>
      <c r="U31" s="72"/>
      <c r="V31" s="72"/>
      <c r="W31" s="72">
        <f>($W$14*W18*W30*W29)/1000</f>
        <v>0</v>
      </c>
      <c r="X31" s="72"/>
      <c r="Y31" s="72"/>
      <c r="Z31" s="72">
        <f>($W$14*Z18*Z30*Z29)/1000</f>
        <v>0</v>
      </c>
      <c r="AA31" s="72"/>
      <c r="AB31" s="72"/>
      <c r="AC31" s="72">
        <f>($W$14*AC18*AC30*AC29)/1000</f>
        <v>0</v>
      </c>
      <c r="AD31" s="72"/>
      <c r="AE31" s="72"/>
      <c r="AF31" s="72">
        <f>($W$14*AF18*AF30*AF29)/1000</f>
        <v>0</v>
      </c>
      <c r="AG31" s="72"/>
      <c r="AH31" s="72"/>
      <c r="AI31" s="72">
        <f>($W$14*AI18*AI30*AI29)/1000</f>
        <v>0</v>
      </c>
      <c r="AJ31" s="72"/>
      <c r="AK31" s="72"/>
      <c r="AL31" s="72">
        <f>($W$14*AL18*AL30*AL29)/1000</f>
        <v>0</v>
      </c>
      <c r="AM31" s="72"/>
      <c r="AN31" s="72"/>
      <c r="AO31" s="72">
        <f>($W$14*AO18*AO30*AO29)/1000</f>
        <v>0</v>
      </c>
      <c r="AP31" s="72"/>
      <c r="AQ31" s="72"/>
      <c r="AR31" s="72">
        <f>($W$14*AR18*AR30*AR29)/1000</f>
        <v>0</v>
      </c>
      <c r="AS31" s="72"/>
      <c r="AT31" s="72"/>
      <c r="AU31" s="72">
        <f>($W$14*AU18*AU30*AU29)/1000</f>
        <v>0</v>
      </c>
      <c r="AV31" s="72"/>
      <c r="AW31" s="72"/>
      <c r="AX31" s="72">
        <f>($W$14*AX18*AX30*AX29)/1000</f>
        <v>0</v>
      </c>
      <c r="AY31" s="72"/>
      <c r="AZ31" s="72"/>
    </row>
    <row r="32" spans="2:52" ht="27" customHeight="1" x14ac:dyDescent="0.55000000000000004">
      <c r="B32" s="102"/>
      <c r="C32" s="102"/>
      <c r="D32" s="111" t="s">
        <v>219</v>
      </c>
      <c r="E32" s="111"/>
      <c r="F32" s="111"/>
      <c r="G32" s="111"/>
      <c r="H32" s="112"/>
      <c r="I32" s="125" t="s">
        <v>212</v>
      </c>
      <c r="J32" s="126"/>
      <c r="K32" s="69">
        <f>IFERROR(K31*Sheet1!$B$10,"")</f>
        <v>0</v>
      </c>
      <c r="L32" s="69"/>
      <c r="M32" s="69"/>
      <c r="N32" s="69">
        <f>IFERROR(N31*Sheet1!$B$10,"")</f>
        <v>0.1801152</v>
      </c>
      <c r="O32" s="69"/>
      <c r="P32" s="69"/>
      <c r="Q32" s="69">
        <f>IFERROR(Q31*Sheet1!$B$10,"")</f>
        <v>0</v>
      </c>
      <c r="R32" s="69"/>
      <c r="S32" s="69"/>
      <c r="T32" s="69">
        <f>IFERROR(T31*Sheet1!$B$10,"")</f>
        <v>0</v>
      </c>
      <c r="U32" s="69"/>
      <c r="V32" s="69"/>
      <c r="W32" s="69">
        <f>IFERROR(W31*Sheet1!$B$10,"")</f>
        <v>0</v>
      </c>
      <c r="X32" s="69"/>
      <c r="Y32" s="69"/>
      <c r="Z32" s="69">
        <f>IFERROR(Z31*Sheet1!$B$10,"")</f>
        <v>0</v>
      </c>
      <c r="AA32" s="69"/>
      <c r="AB32" s="69"/>
      <c r="AC32" s="69">
        <f>IFERROR(AC31*Sheet1!$B$10,"")</f>
        <v>0</v>
      </c>
      <c r="AD32" s="69"/>
      <c r="AE32" s="69"/>
      <c r="AF32" s="69">
        <f>IFERROR(AF31*Sheet1!$B$10,"")</f>
        <v>0</v>
      </c>
      <c r="AG32" s="69"/>
      <c r="AH32" s="69"/>
      <c r="AI32" s="69">
        <f>IFERROR(AI31*Sheet1!$B$10,"")</f>
        <v>0</v>
      </c>
      <c r="AJ32" s="69"/>
      <c r="AK32" s="69"/>
      <c r="AL32" s="69">
        <f>IFERROR(AL31*Sheet1!$B$10,"")</f>
        <v>0</v>
      </c>
      <c r="AM32" s="69"/>
      <c r="AN32" s="69"/>
      <c r="AO32" s="69">
        <f>IFERROR(AO31*Sheet1!$B$10,"")</f>
        <v>0</v>
      </c>
      <c r="AP32" s="69"/>
      <c r="AQ32" s="69"/>
      <c r="AR32" s="69">
        <f>IFERROR(AR31*Sheet1!$B$10,"")</f>
        <v>0</v>
      </c>
      <c r="AS32" s="69"/>
      <c r="AT32" s="69"/>
      <c r="AU32" s="69">
        <f>IFERROR(AU31*Sheet1!$B$10,"")</f>
        <v>0</v>
      </c>
      <c r="AV32" s="69"/>
      <c r="AW32" s="69"/>
      <c r="AX32" s="69">
        <f>IFERROR(AX31*Sheet1!$B$10,"")</f>
        <v>0</v>
      </c>
      <c r="AY32" s="69"/>
      <c r="AZ32" s="69"/>
    </row>
    <row r="33" spans="2:52" ht="27" customHeight="1" x14ac:dyDescent="0.55000000000000004">
      <c r="B33" s="102"/>
      <c r="C33" s="70" t="s">
        <v>206</v>
      </c>
      <c r="D33" s="109" t="s">
        <v>215</v>
      </c>
      <c r="E33" s="109"/>
      <c r="F33" s="109"/>
      <c r="G33" s="109"/>
      <c r="H33" s="110"/>
      <c r="I33" s="103" t="s">
        <v>209</v>
      </c>
      <c r="J33" s="104"/>
      <c r="K33" s="68" t="s">
        <v>232</v>
      </c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</row>
    <row r="34" spans="2:52" ht="27" customHeight="1" x14ac:dyDescent="0.55000000000000004">
      <c r="B34" s="102"/>
      <c r="C34" s="70"/>
      <c r="D34" s="107" t="s">
        <v>23</v>
      </c>
      <c r="E34" s="107"/>
      <c r="F34" s="107"/>
      <c r="G34" s="107"/>
      <c r="H34" s="108"/>
      <c r="I34" s="103" t="s">
        <v>209</v>
      </c>
      <c r="J34" s="104"/>
      <c r="K34" s="68" t="s">
        <v>263</v>
      </c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</row>
    <row r="35" spans="2:52" ht="27" customHeight="1" x14ac:dyDescent="0.55000000000000004">
      <c r="B35" s="102"/>
      <c r="C35" s="70"/>
      <c r="D35" s="105" t="s">
        <v>217</v>
      </c>
      <c r="E35" s="105"/>
      <c r="F35" s="105"/>
      <c r="G35" s="105"/>
      <c r="H35" s="106"/>
      <c r="I35" s="103" t="s">
        <v>212</v>
      </c>
      <c r="J35" s="104"/>
      <c r="K35" s="91">
        <f>IFERROR(VLOOKUP(K34,Sheet2!$C$3:$D$177,2,FALSE),"")</f>
        <v>80</v>
      </c>
      <c r="L35" s="91"/>
      <c r="M35" s="91"/>
      <c r="N35" s="91">
        <f>IFERROR(VLOOKUP(N34,Sheet2!$C$3:$D$177,2,FALSE),"")</f>
        <v>0</v>
      </c>
      <c r="O35" s="91"/>
      <c r="P35" s="91"/>
      <c r="Q35" s="91">
        <f>IFERROR(VLOOKUP(Q34,Sheet2!$C$3:$D$177,2,FALSE),"")</f>
        <v>0</v>
      </c>
      <c r="R35" s="91"/>
      <c r="S35" s="91"/>
      <c r="T35" s="91">
        <f>IFERROR(VLOOKUP(T34,Sheet2!$C$3:$D$177,2,FALSE),"")</f>
        <v>0</v>
      </c>
      <c r="U35" s="91"/>
      <c r="V35" s="91"/>
      <c r="W35" s="91">
        <f>IFERROR(VLOOKUP(W34,Sheet2!$C$3:$D$177,2,FALSE),"")</f>
        <v>0</v>
      </c>
      <c r="X35" s="91"/>
      <c r="Y35" s="91"/>
      <c r="Z35" s="91">
        <f>IFERROR(VLOOKUP(Z34,Sheet2!$C$3:$D$177,2,FALSE),"")</f>
        <v>0</v>
      </c>
      <c r="AA35" s="91"/>
      <c r="AB35" s="91"/>
      <c r="AC35" s="91">
        <f>IFERROR(VLOOKUP(AC34,Sheet2!$C$3:$D$177,2,FALSE),"")</f>
        <v>0</v>
      </c>
      <c r="AD35" s="91"/>
      <c r="AE35" s="91"/>
      <c r="AF35" s="91">
        <f>IFERROR(VLOOKUP(AF34,Sheet2!$C$3:$D$177,2,FALSE),"")</f>
        <v>0</v>
      </c>
      <c r="AG35" s="91"/>
      <c r="AH35" s="91"/>
      <c r="AI35" s="91">
        <f>IFERROR(VLOOKUP(AI34,Sheet2!$C$3:$D$177,2,FALSE),"")</f>
        <v>0</v>
      </c>
      <c r="AJ35" s="91"/>
      <c r="AK35" s="91"/>
      <c r="AL35" s="91">
        <f>IFERROR(VLOOKUP(AL34,Sheet2!$C$3:$D$177,2,FALSE),"")</f>
        <v>0</v>
      </c>
      <c r="AM35" s="91"/>
      <c r="AN35" s="91"/>
      <c r="AO35" s="91">
        <f>IFERROR(VLOOKUP(AO34,Sheet2!$C$3:$D$177,2,FALSE),"")</f>
        <v>0</v>
      </c>
      <c r="AP35" s="91"/>
      <c r="AQ35" s="91"/>
      <c r="AR35" s="91">
        <f>IFERROR(VLOOKUP(AR34,Sheet2!$C$3:$D$177,2,FALSE),"")</f>
        <v>0</v>
      </c>
      <c r="AS35" s="91"/>
      <c r="AT35" s="91"/>
      <c r="AU35" s="91">
        <f>IFERROR(VLOOKUP(AU34,Sheet2!$C$3:$D$177,2,FALSE),"")</f>
        <v>0</v>
      </c>
      <c r="AV35" s="91"/>
      <c r="AW35" s="91"/>
      <c r="AX35" s="91">
        <f>IFERROR(VLOOKUP(AX34,Sheet2!$C$3:$D$177,2,FALSE),"")</f>
        <v>0</v>
      </c>
      <c r="AY35" s="91"/>
      <c r="AZ35" s="91"/>
    </row>
    <row r="36" spans="2:52" ht="27" customHeight="1" x14ac:dyDescent="0.55000000000000004">
      <c r="B36" s="102"/>
      <c r="C36" s="70"/>
      <c r="D36" s="105" t="s">
        <v>25</v>
      </c>
      <c r="E36" s="105"/>
      <c r="F36" s="105"/>
      <c r="G36" s="105"/>
      <c r="H36" s="106"/>
      <c r="I36" s="103" t="s">
        <v>210</v>
      </c>
      <c r="J36" s="104"/>
      <c r="K36" s="73">
        <v>10</v>
      </c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</row>
    <row r="37" spans="2:52" ht="27" customHeight="1" x14ac:dyDescent="0.55000000000000004">
      <c r="B37" s="102"/>
      <c r="C37" s="70"/>
      <c r="D37" s="105" t="s">
        <v>218</v>
      </c>
      <c r="E37" s="105"/>
      <c r="F37" s="105"/>
      <c r="G37" s="105"/>
      <c r="H37" s="106"/>
      <c r="I37" s="103" t="s">
        <v>212</v>
      </c>
      <c r="J37" s="104"/>
      <c r="K37" s="69">
        <f>($W$14*K18*K36*K35)/1000</f>
        <v>3398.4</v>
      </c>
      <c r="L37" s="69"/>
      <c r="M37" s="69"/>
      <c r="N37" s="69">
        <f>($W$14*N18*N36*N35)/1000</f>
        <v>0</v>
      </c>
      <c r="O37" s="69"/>
      <c r="P37" s="69"/>
      <c r="Q37" s="69">
        <f>($W$14*Q18*Q36*Q35)/1000</f>
        <v>0</v>
      </c>
      <c r="R37" s="69"/>
      <c r="S37" s="69"/>
      <c r="T37" s="69">
        <f>($W$14*T18*T36*T35)/1000</f>
        <v>0</v>
      </c>
      <c r="U37" s="69"/>
      <c r="V37" s="69"/>
      <c r="W37" s="69">
        <f>($W$14*W18*W36*W35)/1000</f>
        <v>0</v>
      </c>
      <c r="X37" s="69"/>
      <c r="Y37" s="69"/>
      <c r="Z37" s="69">
        <f>($W$14*Z18*Z36*Z35)/1000</f>
        <v>0</v>
      </c>
      <c r="AA37" s="69"/>
      <c r="AB37" s="69"/>
      <c r="AC37" s="69">
        <f>($W$14*AC18*AC36*AC35)/1000</f>
        <v>0</v>
      </c>
      <c r="AD37" s="69"/>
      <c r="AE37" s="69"/>
      <c r="AF37" s="69">
        <f>($W$14*AF18*AF36*AF35)/1000</f>
        <v>0</v>
      </c>
      <c r="AG37" s="69"/>
      <c r="AH37" s="69"/>
      <c r="AI37" s="69">
        <f>($W$14*AI18*AI36*AI35)/1000</f>
        <v>0</v>
      </c>
      <c r="AJ37" s="69"/>
      <c r="AK37" s="69"/>
      <c r="AL37" s="69">
        <f>($W$14*AL18*AL36*AL35)/1000</f>
        <v>0</v>
      </c>
      <c r="AM37" s="69"/>
      <c r="AN37" s="69"/>
      <c r="AO37" s="69">
        <f>($W$14*AO18*AO36*AO35)/1000</f>
        <v>0</v>
      </c>
      <c r="AP37" s="69"/>
      <c r="AQ37" s="69"/>
      <c r="AR37" s="69">
        <f>($W$14*AR18*AR36*AR35)/1000</f>
        <v>0</v>
      </c>
      <c r="AS37" s="69"/>
      <c r="AT37" s="69"/>
      <c r="AU37" s="69">
        <f>($W$14*AU18*AU36*AU35)/1000</f>
        <v>0</v>
      </c>
      <c r="AV37" s="69"/>
      <c r="AW37" s="69"/>
      <c r="AX37" s="69">
        <f>($W$14*AX18*AX36*AX35)/1000</f>
        <v>0</v>
      </c>
      <c r="AY37" s="69"/>
      <c r="AZ37" s="69"/>
    </row>
    <row r="38" spans="2:52" ht="27" customHeight="1" x14ac:dyDescent="0.55000000000000004">
      <c r="B38" s="102"/>
      <c r="C38" s="70"/>
      <c r="D38" s="105" t="s">
        <v>219</v>
      </c>
      <c r="E38" s="105"/>
      <c r="F38" s="105"/>
      <c r="G38" s="105"/>
      <c r="H38" s="106"/>
      <c r="I38" s="103" t="s">
        <v>212</v>
      </c>
      <c r="J38" s="104"/>
      <c r="K38" s="69">
        <f>IFERROR(K37*Sheet1!$B$10,"")</f>
        <v>1.6210367999999999</v>
      </c>
      <c r="L38" s="69"/>
      <c r="M38" s="69"/>
      <c r="N38" s="69">
        <f>IFERROR(N37*Sheet1!$B$10,"")</f>
        <v>0</v>
      </c>
      <c r="O38" s="69"/>
      <c r="P38" s="69"/>
      <c r="Q38" s="69">
        <f>IFERROR(Q37*Sheet1!$B$10,"")</f>
        <v>0</v>
      </c>
      <c r="R38" s="69"/>
      <c r="S38" s="69"/>
      <c r="T38" s="69">
        <f>IFERROR(T37*Sheet1!$B$10,"")</f>
        <v>0</v>
      </c>
      <c r="U38" s="69"/>
      <c r="V38" s="69"/>
      <c r="W38" s="69">
        <f>IFERROR(W37*Sheet1!$B$10,"")</f>
        <v>0</v>
      </c>
      <c r="X38" s="69"/>
      <c r="Y38" s="69"/>
      <c r="Z38" s="69">
        <f>IFERROR(Z37*Sheet1!$B$10,"")</f>
        <v>0</v>
      </c>
      <c r="AA38" s="69"/>
      <c r="AB38" s="69"/>
      <c r="AC38" s="69">
        <f>IFERROR(AC37*Sheet1!$B$10,"")</f>
        <v>0</v>
      </c>
      <c r="AD38" s="69"/>
      <c r="AE38" s="69"/>
      <c r="AF38" s="69">
        <f>IFERROR(AF37*Sheet1!$B$10,"")</f>
        <v>0</v>
      </c>
      <c r="AG38" s="69"/>
      <c r="AH38" s="69"/>
      <c r="AI38" s="69">
        <f>IFERROR(AI37*Sheet1!$B$10,"")</f>
        <v>0</v>
      </c>
      <c r="AJ38" s="69"/>
      <c r="AK38" s="69"/>
      <c r="AL38" s="69">
        <f>IFERROR(AL37*Sheet1!$B$10,"")</f>
        <v>0</v>
      </c>
      <c r="AM38" s="69"/>
      <c r="AN38" s="69"/>
      <c r="AO38" s="69">
        <f>IFERROR(AO37*Sheet1!$B$10,"")</f>
        <v>0</v>
      </c>
      <c r="AP38" s="69"/>
      <c r="AQ38" s="69"/>
      <c r="AR38" s="69">
        <f>IFERROR(AR37*Sheet1!$B$10,"")</f>
        <v>0</v>
      </c>
      <c r="AS38" s="69"/>
      <c r="AT38" s="69"/>
      <c r="AU38" s="69">
        <f>IFERROR(AU37*Sheet1!$B$10,"")</f>
        <v>0</v>
      </c>
      <c r="AV38" s="69"/>
      <c r="AW38" s="69"/>
      <c r="AX38" s="69">
        <f>IFERROR(AX37*Sheet1!$B$10,"")</f>
        <v>0</v>
      </c>
      <c r="AY38" s="69"/>
      <c r="AZ38" s="69"/>
    </row>
    <row r="39" spans="2:52" ht="27" customHeight="1" x14ac:dyDescent="0.55000000000000004">
      <c r="B39" s="96" t="s">
        <v>220</v>
      </c>
      <c r="C39" s="96"/>
      <c r="D39" s="96"/>
      <c r="E39" s="96"/>
      <c r="F39" s="96"/>
      <c r="G39" s="96"/>
      <c r="H39" s="96"/>
      <c r="I39" s="95" t="s">
        <v>212</v>
      </c>
      <c r="J39" s="95"/>
      <c r="K39" s="72">
        <f>(K32+K38)-K26</f>
        <v>1.4285386799999999</v>
      </c>
      <c r="L39" s="72"/>
      <c r="M39" s="72"/>
      <c r="N39" s="72">
        <f t="shared" ref="N39" si="0">(N32+N38)-N26</f>
        <v>9.9063360000000003E-2</v>
      </c>
      <c r="O39" s="72"/>
      <c r="P39" s="72"/>
      <c r="Q39" s="72">
        <f t="shared" ref="Q39" si="1">(Q32+Q38)-Q26</f>
        <v>0</v>
      </c>
      <c r="R39" s="72"/>
      <c r="S39" s="72"/>
      <c r="T39" s="72">
        <f t="shared" ref="T39" si="2">(T32+T38)-T26</f>
        <v>0</v>
      </c>
      <c r="U39" s="72"/>
      <c r="V39" s="72"/>
      <c r="W39" s="72">
        <f t="shared" ref="W39" si="3">(W32+W38)-W26</f>
        <v>0</v>
      </c>
      <c r="X39" s="72"/>
      <c r="Y39" s="72"/>
      <c r="Z39" s="72">
        <f t="shared" ref="Z39" si="4">(Z32+Z38)-Z26</f>
        <v>0</v>
      </c>
      <c r="AA39" s="72"/>
      <c r="AB39" s="72"/>
      <c r="AC39" s="72">
        <f t="shared" ref="AC39" si="5">(AC32+AC38)-AC26</f>
        <v>0</v>
      </c>
      <c r="AD39" s="72"/>
      <c r="AE39" s="72"/>
      <c r="AF39" s="72">
        <f t="shared" ref="AF39" si="6">(AF32+AF38)-AF26</f>
        <v>0</v>
      </c>
      <c r="AG39" s="72"/>
      <c r="AH39" s="72"/>
      <c r="AI39" s="72">
        <f t="shared" ref="AI39" si="7">(AI32+AI38)-AI26</f>
        <v>0</v>
      </c>
      <c r="AJ39" s="72"/>
      <c r="AK39" s="72"/>
      <c r="AL39" s="72">
        <f t="shared" ref="AL39" si="8">(AL32+AL38)-AL26</f>
        <v>0</v>
      </c>
      <c r="AM39" s="72"/>
      <c r="AN39" s="72"/>
      <c r="AO39" s="72">
        <f t="shared" ref="AO39" si="9">(AO32+AO38)-AO26</f>
        <v>0</v>
      </c>
      <c r="AP39" s="72"/>
      <c r="AQ39" s="72"/>
      <c r="AR39" s="72">
        <f t="shared" ref="AR39" si="10">(AR32+AR38)-AR26</f>
        <v>0</v>
      </c>
      <c r="AS39" s="72"/>
      <c r="AT39" s="72"/>
      <c r="AU39" s="72">
        <f t="shared" ref="AU39" si="11">(AU32+AU38)-AU26</f>
        <v>0</v>
      </c>
      <c r="AV39" s="72"/>
      <c r="AW39" s="72"/>
      <c r="AX39" s="72">
        <f t="shared" ref="AX39" si="12">(AX32+AX38)-AX26</f>
        <v>0</v>
      </c>
      <c r="AY39" s="72"/>
      <c r="AZ39" s="72"/>
    </row>
    <row r="40" spans="2:52" ht="27" hidden="1" customHeight="1" thickTop="1" thickBot="1" x14ac:dyDescent="0.6">
      <c r="B40" s="124" t="s">
        <v>236</v>
      </c>
      <c r="C40" s="124"/>
      <c r="D40" s="124"/>
      <c r="E40" s="124"/>
      <c r="F40" s="124"/>
      <c r="G40" s="124"/>
      <c r="H40" s="124"/>
      <c r="I40" s="124"/>
      <c r="J40" s="177"/>
      <c r="K40" s="114" t="str">
        <f>IF(K39&lt;=0,"満たしていません","満たしています")</f>
        <v>満たしています</v>
      </c>
      <c r="L40" s="114"/>
      <c r="M40" s="114"/>
      <c r="N40" s="114" t="str">
        <f t="shared" ref="N40" si="13">IF(N39&lt;=0,"満たしていません","満たしています")</f>
        <v>満たしています</v>
      </c>
      <c r="O40" s="114"/>
      <c r="P40" s="114"/>
      <c r="Q40" s="114" t="str">
        <f t="shared" ref="Q40" si="14">IF(Q39&lt;=0,"満たしていません","満たしています")</f>
        <v>満たしていません</v>
      </c>
      <c r="R40" s="114"/>
      <c r="S40" s="114"/>
      <c r="T40" s="114" t="str">
        <f t="shared" ref="T40" si="15">IF(T39&lt;=0,"満たしていません","満たしています")</f>
        <v>満たしていません</v>
      </c>
      <c r="U40" s="114"/>
      <c r="V40" s="114"/>
      <c r="W40" s="114" t="str">
        <f t="shared" ref="W40" si="16">IF(W39&lt;=0,"満たしていません","満たしています")</f>
        <v>満たしていません</v>
      </c>
      <c r="X40" s="114"/>
      <c r="Y40" s="114"/>
      <c r="Z40" s="114" t="str">
        <f t="shared" ref="Z40" si="17">IF(Z39&lt;=0,"満たしていません","満たしています")</f>
        <v>満たしていません</v>
      </c>
      <c r="AA40" s="114"/>
      <c r="AB40" s="114"/>
      <c r="AC40" s="114" t="str">
        <f t="shared" ref="AC40" si="18">IF(AC39&lt;=0,"満たしていません","満たしています")</f>
        <v>満たしていません</v>
      </c>
      <c r="AD40" s="114"/>
      <c r="AE40" s="114"/>
      <c r="AF40" s="114" t="str">
        <f t="shared" ref="AF40" si="19">IF(AF39&lt;=0,"満たしていません","満たしています")</f>
        <v>満たしていません</v>
      </c>
      <c r="AG40" s="114"/>
      <c r="AH40" s="114"/>
      <c r="AI40" s="114" t="str">
        <f t="shared" ref="AI40" si="20">IF(AI39&lt;=0,"満たしていません","満たしています")</f>
        <v>満たしていません</v>
      </c>
      <c r="AJ40" s="114"/>
      <c r="AK40" s="114"/>
      <c r="AL40" s="114" t="str">
        <f t="shared" ref="AL40" si="21">IF(AL39&lt;=0,"満たしていません","満たしています")</f>
        <v>満たしていません</v>
      </c>
      <c r="AM40" s="114"/>
      <c r="AN40" s="114"/>
      <c r="AO40" s="114" t="str">
        <f t="shared" ref="AO40" si="22">IF(AO39&lt;=0,"満たしていません","満たしています")</f>
        <v>満たしていません</v>
      </c>
      <c r="AP40" s="114"/>
      <c r="AQ40" s="114"/>
      <c r="AR40" s="114" t="str">
        <f t="shared" ref="AR40" si="23">IF(AR39&lt;=0,"満たしていません","満たしています")</f>
        <v>満たしていません</v>
      </c>
      <c r="AS40" s="114"/>
      <c r="AT40" s="114"/>
      <c r="AU40" s="114" t="str">
        <f t="shared" ref="AU40" si="24">IF(AU39&lt;=0,"満たしていません","満たしています")</f>
        <v>満たしていません</v>
      </c>
      <c r="AV40" s="114"/>
      <c r="AW40" s="114"/>
      <c r="AX40" s="114" t="str">
        <f t="shared" ref="AX40" si="25">IF(AX39&lt;=0,"満たしていません","満たしています")</f>
        <v>満たしていません</v>
      </c>
      <c r="AY40" s="114"/>
      <c r="AZ40" s="116"/>
    </row>
    <row r="41" spans="2:52" ht="27" customHeight="1" x14ac:dyDescent="0.45">
      <c r="O41" s="117" t="s">
        <v>223</v>
      </c>
      <c r="P41" s="117"/>
      <c r="Q41" s="117"/>
      <c r="R41" s="117"/>
      <c r="AD41" s="117"/>
      <c r="AE41" s="117"/>
      <c r="AF41" s="117"/>
      <c r="AG41" s="117"/>
    </row>
    <row r="42" spans="2:52" ht="27" customHeight="1" x14ac:dyDescent="0.55000000000000004">
      <c r="O42" s="112"/>
      <c r="P42" s="118"/>
      <c r="Q42" s="119"/>
      <c r="R42" s="79" t="s">
        <v>225</v>
      </c>
      <c r="S42" s="80"/>
      <c r="T42" s="81"/>
      <c r="U42" s="79" t="s">
        <v>226</v>
      </c>
      <c r="V42" s="80"/>
      <c r="W42" s="81"/>
      <c r="X42" s="36"/>
      <c r="Y42" s="37"/>
      <c r="AD42" s="174"/>
      <c r="AE42" s="174"/>
      <c r="AF42" s="174"/>
      <c r="AG42" s="175"/>
      <c r="AH42" s="175"/>
      <c r="AI42" s="175"/>
      <c r="AJ42" s="175"/>
      <c r="AK42" s="175"/>
      <c r="AL42" s="175"/>
      <c r="AM42" s="36"/>
      <c r="AN42" s="37"/>
      <c r="AO42" s="37"/>
      <c r="AP42" s="36"/>
      <c r="AQ42" s="37"/>
      <c r="AR42" s="37"/>
      <c r="AS42" s="36"/>
      <c r="AT42" s="37"/>
      <c r="AU42" s="37"/>
      <c r="AV42" s="36"/>
      <c r="AW42" s="37"/>
      <c r="AX42" s="37"/>
      <c r="AY42" s="36"/>
      <c r="AZ42" s="37"/>
    </row>
    <row r="43" spans="2:52" ht="27" customHeight="1" x14ac:dyDescent="0.55000000000000004">
      <c r="O43" s="120" t="s">
        <v>224</v>
      </c>
      <c r="P43" s="121"/>
      <c r="Q43" s="122"/>
      <c r="R43" s="82">
        <f>SUM(K31,N31,Q31,T31,W31,Z31,AC31,AF31,AI31,AL31,AL31,AO31,AR31,AU31,AX31,K37,N37,Q37,T37,W37,Z37,AC37,AF37,AI37,AL37,AO37,AR37,AU37,AX37)</f>
        <v>3776</v>
      </c>
      <c r="S43" s="83"/>
      <c r="T43" s="39" t="s">
        <v>227</v>
      </c>
      <c r="U43" s="82">
        <f>SUM(K25,N25,Q25,T25,W25,Z25,AC25,AF25,AI25,AL25,AO25,AR25,AU25,AX25)</f>
        <v>573.48</v>
      </c>
      <c r="V43" s="83"/>
      <c r="W43" s="39" t="s">
        <v>227</v>
      </c>
      <c r="X43" s="123" t="s">
        <v>228</v>
      </c>
      <c r="Y43" s="67"/>
      <c r="AD43" s="172"/>
      <c r="AE43" s="172"/>
      <c r="AF43" s="172"/>
      <c r="AG43" s="173"/>
      <c r="AH43" s="173"/>
      <c r="AI43" s="36"/>
      <c r="AJ43" s="173"/>
      <c r="AK43" s="173"/>
      <c r="AL43" s="36"/>
      <c r="AM43" s="66"/>
      <c r="AN43" s="67"/>
      <c r="AO43" s="36"/>
      <c r="AP43" s="66"/>
      <c r="AQ43" s="67"/>
      <c r="AR43" s="36"/>
      <c r="AS43" s="66"/>
      <c r="AT43" s="67"/>
      <c r="AU43" s="36"/>
      <c r="AV43" s="66"/>
      <c r="AW43" s="67"/>
      <c r="AX43" s="36"/>
      <c r="AY43" s="66"/>
      <c r="AZ43" s="66"/>
    </row>
    <row r="44" spans="2:52" ht="27" customHeight="1" x14ac:dyDescent="0.55000000000000004">
      <c r="O44" s="120" t="s">
        <v>229</v>
      </c>
      <c r="P44" s="121"/>
      <c r="Q44" s="122"/>
      <c r="R44" s="84">
        <f>SUM(K32,N32,Q32,T32,W32,Z32,AC32,AF32,AI32,AL32,AO32,AR32,AU32,AX32,K38,N38,Q38,T38,W38,Z38,AC38,AF38,AI38,AL38,AO38,AR38,AU38,AX38)</f>
        <v>1.8011519999999999</v>
      </c>
      <c r="S44" s="85"/>
      <c r="T44" s="40" t="s">
        <v>230</v>
      </c>
      <c r="U44" s="84">
        <f>SUM(K26,N26,Q26,T26,W26,Z26,AC26,AF26,AI26,AL26,AO26,AR26,AU26,AX26)</f>
        <v>0.27354995999999998</v>
      </c>
      <c r="V44" s="85"/>
      <c r="W44" s="40" t="s">
        <v>230</v>
      </c>
      <c r="X44" s="123" t="s">
        <v>228</v>
      </c>
      <c r="Y44" s="67"/>
      <c r="AD44" s="172"/>
      <c r="AE44" s="172"/>
      <c r="AF44" s="172"/>
      <c r="AG44" s="171"/>
      <c r="AH44" s="171"/>
      <c r="AI44" s="36"/>
      <c r="AJ44" s="171"/>
      <c r="AK44" s="171"/>
      <c r="AL44" s="36"/>
      <c r="AM44" s="66"/>
      <c r="AN44" s="67"/>
      <c r="AO44" s="36"/>
      <c r="AP44" s="66"/>
      <c r="AQ44" s="67"/>
      <c r="AR44" s="36"/>
      <c r="AS44" s="66"/>
      <c r="AT44" s="67"/>
      <c r="AU44" s="36"/>
      <c r="AV44" s="66"/>
      <c r="AW44" s="67"/>
      <c r="AX44" s="36"/>
      <c r="AY44" s="66"/>
      <c r="AZ44" s="66"/>
    </row>
    <row r="45" spans="2:52" ht="27" customHeight="1" x14ac:dyDescent="0.55000000000000004">
      <c r="Q45" s="38"/>
      <c r="R45" s="86" t="s">
        <v>231</v>
      </c>
      <c r="S45" s="87"/>
      <c r="T45" s="88"/>
      <c r="U45" s="89">
        <f>IF(MIN(R44:U44)=0,"",IFERROR(R44-U44,""))</f>
        <v>1.5276020399999999</v>
      </c>
      <c r="V45" s="90"/>
      <c r="W45" s="39" t="s">
        <v>230</v>
      </c>
      <c r="X45" s="66" t="s">
        <v>228</v>
      </c>
      <c r="Y45" s="67"/>
      <c r="AD45" s="51"/>
      <c r="AE45" s="51"/>
      <c r="AF45" s="52"/>
      <c r="AG45" s="169"/>
      <c r="AH45" s="169"/>
      <c r="AI45" s="169"/>
      <c r="AJ45" s="170"/>
      <c r="AK45" s="170"/>
      <c r="AL45" s="36"/>
      <c r="AM45" s="66"/>
      <c r="AN45" s="67"/>
      <c r="AO45" s="36"/>
      <c r="AP45" s="66"/>
      <c r="AQ45" s="67"/>
      <c r="AR45" s="36"/>
      <c r="AS45" s="66"/>
      <c r="AT45" s="67"/>
      <c r="AU45" s="36"/>
      <c r="AV45" s="66"/>
      <c r="AW45" s="67"/>
      <c r="AX45" s="36"/>
      <c r="AY45" s="66"/>
      <c r="AZ45" s="66"/>
    </row>
    <row r="46" spans="2:52" ht="20.149999999999999" hidden="1" customHeight="1" x14ac:dyDescent="0.55000000000000004">
      <c r="R46" s="64" t="s">
        <v>276</v>
      </c>
      <c r="S46" s="64"/>
      <c r="T46" s="65" t="str">
        <f>IF(U45&lt;=0,"満たしていません","満たしています")</f>
        <v>満たしています</v>
      </c>
      <c r="U46" s="65"/>
      <c r="V46" s="65"/>
      <c r="W46" s="65"/>
    </row>
    <row r="51" spans="7:29" ht="19.5" x14ac:dyDescent="0.55000000000000004">
      <c r="G51" s="25"/>
      <c r="H51" s="25"/>
      <c r="I51" s="25"/>
      <c r="J51" s="26"/>
      <c r="K51" s="26"/>
      <c r="L51" s="26"/>
      <c r="Z51" s="26"/>
      <c r="AA51" s="26"/>
    </row>
    <row r="52" spans="7:29" ht="19.5" x14ac:dyDescent="0.55000000000000004">
      <c r="G52" s="28"/>
      <c r="H52" s="28"/>
      <c r="I52" s="28"/>
      <c r="J52" s="33"/>
      <c r="K52" s="33"/>
      <c r="L52" s="33"/>
      <c r="Z52" s="33"/>
      <c r="AA52" s="33"/>
    </row>
    <row r="53" spans="7:29" ht="19.5" x14ac:dyDescent="0.55000000000000004">
      <c r="G53" s="28"/>
      <c r="H53" s="28"/>
      <c r="I53" s="28"/>
      <c r="J53" s="30"/>
      <c r="K53" s="28"/>
      <c r="L53" s="30"/>
      <c r="Z53" s="28"/>
      <c r="AA53" s="30"/>
    </row>
    <row r="54" spans="7:29" ht="19.5" x14ac:dyDescent="0.55000000000000004">
      <c r="G54" s="28"/>
      <c r="H54" s="28"/>
      <c r="I54" s="28"/>
      <c r="J54" s="30"/>
      <c r="K54" s="28"/>
      <c r="L54" s="30"/>
      <c r="M54" s="28"/>
      <c r="N54" s="29"/>
      <c r="Z54" s="28"/>
      <c r="AA54" s="30"/>
      <c r="AB54" s="28"/>
      <c r="AC54" s="29"/>
    </row>
    <row r="55" spans="7:29" ht="19.5" x14ac:dyDescent="0.55000000000000004">
      <c r="G55" s="34"/>
      <c r="H55" s="34"/>
      <c r="I55" s="34"/>
      <c r="J55" s="34"/>
      <c r="K55" s="34"/>
      <c r="L55" s="31"/>
      <c r="M55" s="32"/>
      <c r="N55" s="29"/>
      <c r="Z55" s="34"/>
      <c r="AA55" s="31"/>
      <c r="AB55" s="32"/>
      <c r="AC55" s="29"/>
    </row>
    <row r="56" spans="7:29" ht="19.5" x14ac:dyDescent="0.55000000000000004">
      <c r="G56" s="35"/>
      <c r="H56" s="35"/>
      <c r="I56" s="35"/>
      <c r="J56" s="35"/>
      <c r="K56" s="35"/>
      <c r="L56" s="35"/>
      <c r="M56" s="35"/>
      <c r="N56" s="27"/>
      <c r="Z56" s="35"/>
      <c r="AA56" s="35"/>
      <c r="AB56" s="35"/>
      <c r="AC56" s="27"/>
    </row>
  </sheetData>
  <sheetProtection algorithmName="SHA-512" hashValue="8i0NTQ7ug46oM2thJlsJv8ZzFErPjco9rZNcL/HW3qGj3Ta5ViX0MVPWmuZegDtBOwkPvMrnm+SUqSi/yDy8yA==" saltValue="fyNaTdetj0Whifks3rpgew==" spinCount="100000" sheet="1" selectLockedCells="1"/>
  <mergeCells count="465">
    <mergeCell ref="AX38:AZ38"/>
    <mergeCell ref="AX39:AZ39"/>
    <mergeCell ref="AX40:AZ40"/>
    <mergeCell ref="AY43:AZ43"/>
    <mergeCell ref="AY44:AZ44"/>
    <mergeCell ref="AY45:AZ45"/>
    <mergeCell ref="AX32:AZ32"/>
    <mergeCell ref="AX33:AZ33"/>
    <mergeCell ref="AX34:AZ34"/>
    <mergeCell ref="AX35:AZ35"/>
    <mergeCell ref="AX36:AZ36"/>
    <mergeCell ref="AX37:AZ37"/>
    <mergeCell ref="AX26:AZ26"/>
    <mergeCell ref="AX27:AZ27"/>
    <mergeCell ref="AX28:AZ28"/>
    <mergeCell ref="AX29:AZ29"/>
    <mergeCell ref="AX30:AZ30"/>
    <mergeCell ref="AX31:AZ31"/>
    <mergeCell ref="AX20:AZ20"/>
    <mergeCell ref="AX21:AZ21"/>
    <mergeCell ref="AX22:AZ22"/>
    <mergeCell ref="AX23:AZ23"/>
    <mergeCell ref="AX24:AZ24"/>
    <mergeCell ref="AX25:AZ25"/>
    <mergeCell ref="AX13:AY13"/>
    <mergeCell ref="AX14:AY14"/>
    <mergeCell ref="AX16:AZ16"/>
    <mergeCell ref="AX17:AZ17"/>
    <mergeCell ref="AX18:AZ18"/>
    <mergeCell ref="AX19:AZ19"/>
    <mergeCell ref="AR38:AT38"/>
    <mergeCell ref="AR39:AT39"/>
    <mergeCell ref="AR40:AT40"/>
    <mergeCell ref="AR26:AT26"/>
    <mergeCell ref="AR27:AT27"/>
    <mergeCell ref="AR28:AT28"/>
    <mergeCell ref="AR29:AT29"/>
    <mergeCell ref="AR30:AT30"/>
    <mergeCell ref="AR31:AT31"/>
    <mergeCell ref="AR20:AT20"/>
    <mergeCell ref="AR21:AT21"/>
    <mergeCell ref="AR22:AT22"/>
    <mergeCell ref="AR23:AT23"/>
    <mergeCell ref="AR24:AT24"/>
    <mergeCell ref="AR25:AT25"/>
    <mergeCell ref="AR13:AS13"/>
    <mergeCell ref="AR14:AS14"/>
    <mergeCell ref="AR16:AT16"/>
    <mergeCell ref="AS43:AT43"/>
    <mergeCell ref="AS44:AT44"/>
    <mergeCell ref="AS45:AT45"/>
    <mergeCell ref="AR32:AT32"/>
    <mergeCell ref="AR33:AT33"/>
    <mergeCell ref="AR34:AT34"/>
    <mergeCell ref="AR35:AT35"/>
    <mergeCell ref="AR36:AT36"/>
    <mergeCell ref="AR37:AT37"/>
    <mergeCell ref="AR17:AT17"/>
    <mergeCell ref="AR18:AT18"/>
    <mergeCell ref="AR19:AT19"/>
    <mergeCell ref="AO38:AQ38"/>
    <mergeCell ref="AO39:AQ39"/>
    <mergeCell ref="AO40:AQ40"/>
    <mergeCell ref="AP43:AQ43"/>
    <mergeCell ref="AP44:AQ44"/>
    <mergeCell ref="AP45:AQ45"/>
    <mergeCell ref="AO32:AQ32"/>
    <mergeCell ref="AO33:AQ33"/>
    <mergeCell ref="AO34:AQ34"/>
    <mergeCell ref="AO35:AQ35"/>
    <mergeCell ref="AO36:AQ36"/>
    <mergeCell ref="AO37:AQ37"/>
    <mergeCell ref="AO26:AQ26"/>
    <mergeCell ref="AO27:AQ27"/>
    <mergeCell ref="AO28:AQ28"/>
    <mergeCell ref="AO29:AQ29"/>
    <mergeCell ref="AO30:AQ30"/>
    <mergeCell ref="AO31:AQ31"/>
    <mergeCell ref="AO20:AQ20"/>
    <mergeCell ref="AO21:AQ21"/>
    <mergeCell ref="AO22:AQ22"/>
    <mergeCell ref="AO23:AQ23"/>
    <mergeCell ref="AO24:AQ24"/>
    <mergeCell ref="AO25:AQ25"/>
    <mergeCell ref="AO13:AP13"/>
    <mergeCell ref="AO14:AP14"/>
    <mergeCell ref="AO16:AQ16"/>
    <mergeCell ref="AO17:AQ17"/>
    <mergeCell ref="AO18:AQ18"/>
    <mergeCell ref="AO19:AQ19"/>
    <mergeCell ref="AM43:AN43"/>
    <mergeCell ref="AD44:AF44"/>
    <mergeCell ref="AG44:AH44"/>
    <mergeCell ref="AJ44:AK44"/>
    <mergeCell ref="AM44:AN44"/>
    <mergeCell ref="AG45:AI45"/>
    <mergeCell ref="AJ45:AK45"/>
    <mergeCell ref="AM45:AN45"/>
    <mergeCell ref="AD41:AG41"/>
    <mergeCell ref="AD42:AF42"/>
    <mergeCell ref="AG42:AI42"/>
    <mergeCell ref="AJ42:AL42"/>
    <mergeCell ref="AD43:AF43"/>
    <mergeCell ref="AG43:AH43"/>
    <mergeCell ref="AJ43:AK43"/>
    <mergeCell ref="AL39:AN39"/>
    <mergeCell ref="Z40:AB40"/>
    <mergeCell ref="AC40:AE40"/>
    <mergeCell ref="AF40:AH40"/>
    <mergeCell ref="AI40:AK40"/>
    <mergeCell ref="AL40:AN40"/>
    <mergeCell ref="Z39:AB39"/>
    <mergeCell ref="AC39:AE39"/>
    <mergeCell ref="AF39:AH39"/>
    <mergeCell ref="AI39:AK39"/>
    <mergeCell ref="AL37:AN37"/>
    <mergeCell ref="Z38:AB38"/>
    <mergeCell ref="AC38:AE38"/>
    <mergeCell ref="AF38:AH38"/>
    <mergeCell ref="AI38:AK38"/>
    <mergeCell ref="AL38:AN38"/>
    <mergeCell ref="Z37:AB37"/>
    <mergeCell ref="AC37:AE37"/>
    <mergeCell ref="AF37:AH37"/>
    <mergeCell ref="AI37:AK37"/>
    <mergeCell ref="AF35:AH35"/>
    <mergeCell ref="AI35:AK35"/>
    <mergeCell ref="AL35:AN35"/>
    <mergeCell ref="Z36:AB36"/>
    <mergeCell ref="AC36:AE36"/>
    <mergeCell ref="AF36:AH36"/>
    <mergeCell ref="AI36:AK36"/>
    <mergeCell ref="AL36:AN36"/>
    <mergeCell ref="AI33:AK33"/>
    <mergeCell ref="AL33:AN33"/>
    <mergeCell ref="Z34:AB34"/>
    <mergeCell ref="AC34:AE34"/>
    <mergeCell ref="AF34:AH34"/>
    <mergeCell ref="AI34:AK34"/>
    <mergeCell ref="AL34:AN34"/>
    <mergeCell ref="Z33:AB33"/>
    <mergeCell ref="AC33:AE33"/>
    <mergeCell ref="AF33:AH33"/>
    <mergeCell ref="Z35:AB35"/>
    <mergeCell ref="AC35:AE35"/>
    <mergeCell ref="AL31:AN31"/>
    <mergeCell ref="Z32:AB32"/>
    <mergeCell ref="AC32:AE32"/>
    <mergeCell ref="AF32:AH32"/>
    <mergeCell ref="AI32:AK32"/>
    <mergeCell ref="AL32:AN32"/>
    <mergeCell ref="Z31:AB31"/>
    <mergeCell ref="AC31:AE31"/>
    <mergeCell ref="AF31:AH31"/>
    <mergeCell ref="AI31:AK31"/>
    <mergeCell ref="AF29:AH29"/>
    <mergeCell ref="AI29:AK29"/>
    <mergeCell ref="AL29:AN29"/>
    <mergeCell ref="Z30:AB30"/>
    <mergeCell ref="AC30:AE30"/>
    <mergeCell ref="AF30:AH30"/>
    <mergeCell ref="AI30:AK30"/>
    <mergeCell ref="AL30:AN30"/>
    <mergeCell ref="AF27:AH27"/>
    <mergeCell ref="AI27:AK27"/>
    <mergeCell ref="AL27:AN27"/>
    <mergeCell ref="Z28:AB28"/>
    <mergeCell ref="AC28:AE28"/>
    <mergeCell ref="AF28:AH28"/>
    <mergeCell ref="AI28:AK28"/>
    <mergeCell ref="AL28:AN28"/>
    <mergeCell ref="Z27:AB27"/>
    <mergeCell ref="AC27:AE27"/>
    <mergeCell ref="Z29:AB29"/>
    <mergeCell ref="AC29:AE29"/>
    <mergeCell ref="AL25:AN25"/>
    <mergeCell ref="Z26:AB26"/>
    <mergeCell ref="AC26:AE26"/>
    <mergeCell ref="AF26:AH26"/>
    <mergeCell ref="AI26:AK26"/>
    <mergeCell ref="AL26:AN26"/>
    <mergeCell ref="Z25:AB25"/>
    <mergeCell ref="AC25:AE25"/>
    <mergeCell ref="AF25:AH25"/>
    <mergeCell ref="AI25:AK25"/>
    <mergeCell ref="Z21:AB21"/>
    <mergeCell ref="AC21:AE21"/>
    <mergeCell ref="AL23:AN23"/>
    <mergeCell ref="Z24:AB24"/>
    <mergeCell ref="AC24:AE24"/>
    <mergeCell ref="AF24:AH24"/>
    <mergeCell ref="AI24:AK24"/>
    <mergeCell ref="AL24:AN24"/>
    <mergeCell ref="Z23:AB23"/>
    <mergeCell ref="AC23:AE23"/>
    <mergeCell ref="AF23:AH23"/>
    <mergeCell ref="AI23:AK23"/>
    <mergeCell ref="AL19:AN19"/>
    <mergeCell ref="Z20:AB20"/>
    <mergeCell ref="AC20:AE20"/>
    <mergeCell ref="AF20:AH20"/>
    <mergeCell ref="AI20:AK20"/>
    <mergeCell ref="AL20:AN20"/>
    <mergeCell ref="Z19:AB19"/>
    <mergeCell ref="AC19:AE19"/>
    <mergeCell ref="AF19:AH19"/>
    <mergeCell ref="U42:W42"/>
    <mergeCell ref="O43:Q43"/>
    <mergeCell ref="R43:S43"/>
    <mergeCell ref="U43:V43"/>
    <mergeCell ref="X43:Y43"/>
    <mergeCell ref="AI17:AK17"/>
    <mergeCell ref="AL17:AN17"/>
    <mergeCell ref="Z18:AB18"/>
    <mergeCell ref="AC18:AE18"/>
    <mergeCell ref="AF18:AH18"/>
    <mergeCell ref="AI18:AK18"/>
    <mergeCell ref="AL18:AN18"/>
    <mergeCell ref="Z17:AB17"/>
    <mergeCell ref="AC17:AE17"/>
    <mergeCell ref="AF17:AH17"/>
    <mergeCell ref="AF21:AH21"/>
    <mergeCell ref="AI21:AK21"/>
    <mergeCell ref="AL21:AN21"/>
    <mergeCell ref="Z22:AB22"/>
    <mergeCell ref="AC22:AE22"/>
    <mergeCell ref="AF22:AH22"/>
    <mergeCell ref="AI22:AK22"/>
    <mergeCell ref="AL22:AN22"/>
    <mergeCell ref="AI19:AK19"/>
    <mergeCell ref="B40:J40"/>
    <mergeCell ref="K40:M40"/>
    <mergeCell ref="N40:P40"/>
    <mergeCell ref="Q40:S40"/>
    <mergeCell ref="T40:V40"/>
    <mergeCell ref="W40:Y40"/>
    <mergeCell ref="B39:H39"/>
    <mergeCell ref="I39:J39"/>
    <mergeCell ref="K39:M39"/>
    <mergeCell ref="N39:P39"/>
    <mergeCell ref="Q39:S39"/>
    <mergeCell ref="T39:V39"/>
    <mergeCell ref="W39:Y39"/>
    <mergeCell ref="I38:J38"/>
    <mergeCell ref="K38:M38"/>
    <mergeCell ref="N38:P38"/>
    <mergeCell ref="Q38:S38"/>
    <mergeCell ref="T38:V38"/>
    <mergeCell ref="W38:Y38"/>
    <mergeCell ref="D37:H37"/>
    <mergeCell ref="I37:J37"/>
    <mergeCell ref="K37:M37"/>
    <mergeCell ref="N37:P37"/>
    <mergeCell ref="Q37:S37"/>
    <mergeCell ref="T37:V37"/>
    <mergeCell ref="W37:Y37"/>
    <mergeCell ref="Q33:S33"/>
    <mergeCell ref="D35:H35"/>
    <mergeCell ref="I35:J35"/>
    <mergeCell ref="K35:M35"/>
    <mergeCell ref="N35:P35"/>
    <mergeCell ref="T33:V33"/>
    <mergeCell ref="W33:Y33"/>
    <mergeCell ref="D34:H34"/>
    <mergeCell ref="I34:J34"/>
    <mergeCell ref="K34:M34"/>
    <mergeCell ref="N34:P34"/>
    <mergeCell ref="Q34:S34"/>
    <mergeCell ref="T34:V34"/>
    <mergeCell ref="W34:Y34"/>
    <mergeCell ref="Q35:S35"/>
    <mergeCell ref="T35:V35"/>
    <mergeCell ref="W35:Y35"/>
    <mergeCell ref="Q32:S32"/>
    <mergeCell ref="T32:V32"/>
    <mergeCell ref="W32:Y32"/>
    <mergeCell ref="D31:H31"/>
    <mergeCell ref="I31:J31"/>
    <mergeCell ref="K31:M31"/>
    <mergeCell ref="N31:P31"/>
    <mergeCell ref="Q31:S31"/>
    <mergeCell ref="T31:V31"/>
    <mergeCell ref="W31:Y31"/>
    <mergeCell ref="Q29:S29"/>
    <mergeCell ref="T29:V29"/>
    <mergeCell ref="W29:Y29"/>
    <mergeCell ref="D30:H30"/>
    <mergeCell ref="I30:J30"/>
    <mergeCell ref="K30:M30"/>
    <mergeCell ref="N30:P30"/>
    <mergeCell ref="Q30:S30"/>
    <mergeCell ref="T30:V30"/>
    <mergeCell ref="W30:Y30"/>
    <mergeCell ref="Q27:S27"/>
    <mergeCell ref="T27:V27"/>
    <mergeCell ref="W27:Y27"/>
    <mergeCell ref="D28:H28"/>
    <mergeCell ref="I28:J28"/>
    <mergeCell ref="K28:M28"/>
    <mergeCell ref="N28:P28"/>
    <mergeCell ref="Q28:S28"/>
    <mergeCell ref="T28:V28"/>
    <mergeCell ref="W28:Y28"/>
    <mergeCell ref="B27:B38"/>
    <mergeCell ref="C27:C32"/>
    <mergeCell ref="D27:H27"/>
    <mergeCell ref="I27:J27"/>
    <mergeCell ref="K27:M27"/>
    <mergeCell ref="N27:P27"/>
    <mergeCell ref="D29:H29"/>
    <mergeCell ref="I29:J29"/>
    <mergeCell ref="K29:M29"/>
    <mergeCell ref="N29:P29"/>
    <mergeCell ref="D32:H32"/>
    <mergeCell ref="I32:J32"/>
    <mergeCell ref="K32:M32"/>
    <mergeCell ref="N32:P32"/>
    <mergeCell ref="C33:C38"/>
    <mergeCell ref="D33:H33"/>
    <mergeCell ref="I33:J33"/>
    <mergeCell ref="K33:M33"/>
    <mergeCell ref="N33:P33"/>
    <mergeCell ref="D36:H36"/>
    <mergeCell ref="I36:J36"/>
    <mergeCell ref="K36:M36"/>
    <mergeCell ref="N36:P36"/>
    <mergeCell ref="D38:H38"/>
    <mergeCell ref="T24:V24"/>
    <mergeCell ref="W24:Y24"/>
    <mergeCell ref="D23:H23"/>
    <mergeCell ref="I23:J23"/>
    <mergeCell ref="K23:M23"/>
    <mergeCell ref="N23:P23"/>
    <mergeCell ref="Q23:S23"/>
    <mergeCell ref="T23:V23"/>
    <mergeCell ref="D26:H26"/>
    <mergeCell ref="I26:J26"/>
    <mergeCell ref="K26:M26"/>
    <mergeCell ref="N26:P26"/>
    <mergeCell ref="Q26:S26"/>
    <mergeCell ref="T26:V26"/>
    <mergeCell ref="W26:Y26"/>
    <mergeCell ref="D25:H25"/>
    <mergeCell ref="I25:J25"/>
    <mergeCell ref="K25:M25"/>
    <mergeCell ref="N25:P25"/>
    <mergeCell ref="Q25:S25"/>
    <mergeCell ref="T25:V25"/>
    <mergeCell ref="W25:Y25"/>
    <mergeCell ref="W23:Y23"/>
    <mergeCell ref="T21:V21"/>
    <mergeCell ref="W21:Y21"/>
    <mergeCell ref="D22:H22"/>
    <mergeCell ref="I22:J22"/>
    <mergeCell ref="K22:M22"/>
    <mergeCell ref="N22:P22"/>
    <mergeCell ref="Q22:S22"/>
    <mergeCell ref="T22:V22"/>
    <mergeCell ref="W22:Y22"/>
    <mergeCell ref="T19:V19"/>
    <mergeCell ref="W19:Y19"/>
    <mergeCell ref="D20:H20"/>
    <mergeCell ref="I20:J20"/>
    <mergeCell ref="K20:M20"/>
    <mergeCell ref="N20:P20"/>
    <mergeCell ref="Q20:S20"/>
    <mergeCell ref="T20:V20"/>
    <mergeCell ref="W20:Y20"/>
    <mergeCell ref="B19:C26"/>
    <mergeCell ref="D19:H19"/>
    <mergeCell ref="I19:J19"/>
    <mergeCell ref="K19:M19"/>
    <mergeCell ref="N19:P19"/>
    <mergeCell ref="Q19:S19"/>
    <mergeCell ref="D21:H21"/>
    <mergeCell ref="I21:J21"/>
    <mergeCell ref="K21:M21"/>
    <mergeCell ref="N21:P21"/>
    <mergeCell ref="Q21:S21"/>
    <mergeCell ref="I24:J24"/>
    <mergeCell ref="K24:M24"/>
    <mergeCell ref="N24:P24"/>
    <mergeCell ref="Q24:S24"/>
    <mergeCell ref="B17:C18"/>
    <mergeCell ref="D17:H17"/>
    <mergeCell ref="I17:J17"/>
    <mergeCell ref="K17:M17"/>
    <mergeCell ref="N17:P17"/>
    <mergeCell ref="Q17:S17"/>
    <mergeCell ref="G14:H14"/>
    <mergeCell ref="W14:X14"/>
    <mergeCell ref="B16:J16"/>
    <mergeCell ref="K16:M16"/>
    <mergeCell ref="N16:P16"/>
    <mergeCell ref="Q16:S16"/>
    <mergeCell ref="T16:V16"/>
    <mergeCell ref="W16:Y16"/>
    <mergeCell ref="T17:V17"/>
    <mergeCell ref="W17:Y17"/>
    <mergeCell ref="D18:H18"/>
    <mergeCell ref="I18:J18"/>
    <mergeCell ref="K18:M18"/>
    <mergeCell ref="N18:P18"/>
    <mergeCell ref="Q18:S18"/>
    <mergeCell ref="T18:V18"/>
    <mergeCell ref="W18:Y18"/>
    <mergeCell ref="A1:N1"/>
    <mergeCell ref="C4:E4"/>
    <mergeCell ref="C5:E5"/>
    <mergeCell ref="C6:E6"/>
    <mergeCell ref="G13:J13"/>
    <mergeCell ref="W13:X13"/>
    <mergeCell ref="AU13:AV13"/>
    <mergeCell ref="AU14:AV14"/>
    <mergeCell ref="AU16:AW16"/>
    <mergeCell ref="AL14:AM14"/>
    <mergeCell ref="Z16:AB16"/>
    <mergeCell ref="AC16:AE16"/>
    <mergeCell ref="AF16:AH16"/>
    <mergeCell ref="AI16:AK16"/>
    <mergeCell ref="AL16:AN16"/>
    <mergeCell ref="Z1:AC1"/>
    <mergeCell ref="AL13:AM13"/>
    <mergeCell ref="AU17:AW17"/>
    <mergeCell ref="AU18:AW18"/>
    <mergeCell ref="AU19:AW19"/>
    <mergeCell ref="AU20:AW20"/>
    <mergeCell ref="AU21:AW21"/>
    <mergeCell ref="AU22:AW22"/>
    <mergeCell ref="AU23:AW23"/>
    <mergeCell ref="AU24:AW24"/>
    <mergeCell ref="AU25:AW25"/>
    <mergeCell ref="AU26:AW26"/>
    <mergeCell ref="AU27:AW27"/>
    <mergeCell ref="AU28:AW28"/>
    <mergeCell ref="AU29:AW29"/>
    <mergeCell ref="AU30:AW30"/>
    <mergeCell ref="AU31:AW31"/>
    <mergeCell ref="AU32:AW32"/>
    <mergeCell ref="AU33:AW33"/>
    <mergeCell ref="AU34:AW34"/>
    <mergeCell ref="R46:S46"/>
    <mergeCell ref="T46:W46"/>
    <mergeCell ref="AU35:AW35"/>
    <mergeCell ref="AU36:AW36"/>
    <mergeCell ref="AU37:AW37"/>
    <mergeCell ref="AU38:AW38"/>
    <mergeCell ref="AU39:AW39"/>
    <mergeCell ref="AU40:AW40"/>
    <mergeCell ref="AV43:AW43"/>
    <mergeCell ref="AV44:AW44"/>
    <mergeCell ref="AV45:AW45"/>
    <mergeCell ref="Q36:S36"/>
    <mergeCell ref="T36:V36"/>
    <mergeCell ref="W36:Y36"/>
    <mergeCell ref="O44:Q44"/>
    <mergeCell ref="R44:S44"/>
    <mergeCell ref="U44:V44"/>
    <mergeCell ref="X44:Y44"/>
    <mergeCell ref="R45:T45"/>
    <mergeCell ref="U45:V45"/>
    <mergeCell ref="X45:Y45"/>
    <mergeCell ref="O41:R41"/>
    <mergeCell ref="O42:Q42"/>
    <mergeCell ref="R42:T42"/>
  </mergeCells>
  <phoneticPr fontId="2"/>
  <conditionalFormatting sqref="K40:AZ40">
    <cfRule type="cellIs" dxfId="12" priority="1" operator="greaterThan">
      <formula>0</formula>
    </cfRule>
    <cfRule type="cellIs" dxfId="11" priority="3" operator="lessThan">
      <formula>1E-20</formula>
    </cfRule>
  </conditionalFormatting>
  <conditionalFormatting sqref="K40:AZ40">
    <cfRule type="cellIs" dxfId="10" priority="2" operator="lessThan">
      <formula>0</formula>
    </cfRule>
  </conditionalFormatting>
  <dataValidations count="3">
    <dataValidation type="list" showInputMessage="1" showErrorMessage="1" sqref="K33:M33 Z33:AB33">
      <formula1>INDIRECT("種別・型番[#見出し]")</formula1>
    </dataValidation>
    <dataValidation type="list" showInputMessage="1" showErrorMessage="1" sqref="K34:AZ34">
      <formula1>INDIRECT("種別・型番["&amp;K33&amp;"]")</formula1>
    </dataValidation>
    <dataValidation type="list" allowBlank="1" showInputMessage="1" showErrorMessage="1" sqref="N33:Y33 AC33:AZ33">
      <formula1>INDIRECT("種別・型番[#見出し]")</formula1>
    </dataValidation>
  </dataValidations>
  <pageMargins left="0.23622047244094491" right="3.937007874015748E-2" top="0.74803149606299213" bottom="0.74803149606299213" header="0.31496062992125984" footer="0.31496062992125984"/>
  <pageSetup paperSize="8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Sheet1!$A$2:$A$5</xm:f>
          </x14:formula1>
          <xm:sqref>K22:AZ22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A21" sqref="A21"/>
    </sheetView>
  </sheetViews>
  <sheetFormatPr defaultColWidth="9" defaultRowHeight="15" x14ac:dyDescent="0.35"/>
  <cols>
    <col min="1" max="1" width="29.08203125" style="7" bestFit="1" customWidth="1"/>
    <col min="2" max="2" width="12.83203125" style="7" bestFit="1" customWidth="1"/>
    <col min="3" max="3" width="92.75" style="7" bestFit="1" customWidth="1"/>
    <col min="4" max="16384" width="9" style="7"/>
  </cols>
  <sheetData>
    <row r="1" spans="1:3" x14ac:dyDescent="0.35">
      <c r="A1" s="5" t="s">
        <v>13</v>
      </c>
      <c r="B1" s="5" t="s">
        <v>14</v>
      </c>
      <c r="C1" s="6"/>
    </row>
    <row r="2" spans="1:3" x14ac:dyDescent="0.35">
      <c r="A2" s="5"/>
      <c r="B2" s="5"/>
      <c r="C2" s="6"/>
    </row>
    <row r="3" spans="1:3" x14ac:dyDescent="0.35">
      <c r="A3" s="8" t="s">
        <v>29</v>
      </c>
      <c r="B3" s="9">
        <v>0.95</v>
      </c>
      <c r="C3" s="6"/>
    </row>
    <row r="4" spans="1:3" x14ac:dyDescent="0.35">
      <c r="A4" s="8" t="s">
        <v>28</v>
      </c>
      <c r="B4" s="9">
        <v>0.9</v>
      </c>
      <c r="C4" s="6"/>
    </row>
    <row r="5" spans="1:3" x14ac:dyDescent="0.35">
      <c r="A5" s="8" t="s">
        <v>222</v>
      </c>
      <c r="B5" s="9">
        <v>0.95</v>
      </c>
      <c r="C5" s="6"/>
    </row>
    <row r="6" spans="1:3" x14ac:dyDescent="0.35">
      <c r="A6" s="6"/>
      <c r="B6" s="6"/>
      <c r="C6" s="6"/>
    </row>
    <row r="7" spans="1:3" ht="16.5" thickBot="1" x14ac:dyDescent="0.4">
      <c r="A7" s="10" t="s">
        <v>15</v>
      </c>
      <c r="B7" s="6"/>
      <c r="C7" s="6"/>
    </row>
    <row r="8" spans="1:3" ht="15.5" thickBot="1" x14ac:dyDescent="0.4">
      <c r="A8" s="11" t="s">
        <v>16</v>
      </c>
      <c r="B8" s="11" t="s">
        <v>17</v>
      </c>
      <c r="C8" s="12" t="s">
        <v>18</v>
      </c>
    </row>
    <row r="9" spans="1:3" ht="16" thickTop="1" thickBot="1" x14ac:dyDescent="0.4">
      <c r="A9" s="13" t="s">
        <v>19</v>
      </c>
      <c r="B9" s="14">
        <v>15</v>
      </c>
      <c r="C9" s="15" t="s">
        <v>20</v>
      </c>
    </row>
    <row r="10" spans="1:3" ht="16.5" thickBot="1" x14ac:dyDescent="0.4">
      <c r="A10" s="16" t="s">
        <v>21</v>
      </c>
      <c r="B10" s="17">
        <v>4.7699999999999999E-4</v>
      </c>
      <c r="C10" s="18" t="s">
        <v>275</v>
      </c>
    </row>
  </sheetData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"/>
  <sheetViews>
    <sheetView topLeftCell="A106" workbookViewId="0">
      <selection activeCell="C178" sqref="C178"/>
    </sheetView>
  </sheetViews>
  <sheetFormatPr defaultColWidth="9" defaultRowHeight="18" x14ac:dyDescent="0.55000000000000004"/>
  <cols>
    <col min="1" max="2" width="21.33203125" style="20" bestFit="1" customWidth="1"/>
    <col min="3" max="3" width="52.25" style="20" bestFit="1" customWidth="1"/>
    <col min="4" max="4" width="15" style="20" bestFit="1" customWidth="1"/>
    <col min="5" max="5" width="9" style="20"/>
    <col min="6" max="6" width="31.58203125" style="20" customWidth="1"/>
    <col min="7" max="16384" width="9" style="20"/>
  </cols>
  <sheetData>
    <row r="1" spans="1:6" x14ac:dyDescent="0.55000000000000004">
      <c r="A1" s="20" t="s">
        <v>31</v>
      </c>
      <c r="B1" s="19" t="s">
        <v>31</v>
      </c>
      <c r="C1" s="19" t="s">
        <v>221</v>
      </c>
      <c r="D1" s="19" t="s">
        <v>32</v>
      </c>
    </row>
    <row r="2" spans="1:6" x14ac:dyDescent="0.55000000000000004">
      <c r="B2" s="19"/>
      <c r="C2" s="19"/>
      <c r="D2" s="19"/>
    </row>
    <row r="3" spans="1:6" x14ac:dyDescent="0.55000000000000004">
      <c r="A3" s="20" t="s">
        <v>30</v>
      </c>
      <c r="B3" s="20" t="s">
        <v>30</v>
      </c>
      <c r="C3" s="20" t="s">
        <v>51</v>
      </c>
      <c r="D3" s="20">
        <v>26</v>
      </c>
    </row>
    <row r="4" spans="1:6" x14ac:dyDescent="0.55000000000000004">
      <c r="A4" s="20" t="s">
        <v>39</v>
      </c>
      <c r="B4" s="20" t="s">
        <v>30</v>
      </c>
      <c r="C4" s="20" t="s">
        <v>52</v>
      </c>
      <c r="D4" s="20">
        <v>50</v>
      </c>
    </row>
    <row r="5" spans="1:6" x14ac:dyDescent="0.55000000000000004">
      <c r="A5" s="20" t="s">
        <v>50</v>
      </c>
      <c r="B5" s="20" t="s">
        <v>30</v>
      </c>
      <c r="C5" s="20" t="s">
        <v>53</v>
      </c>
      <c r="D5" s="20">
        <v>48</v>
      </c>
    </row>
    <row r="6" spans="1:6" x14ac:dyDescent="0.55000000000000004">
      <c r="A6" s="20" t="s">
        <v>143</v>
      </c>
      <c r="B6" s="20" t="s">
        <v>30</v>
      </c>
      <c r="C6" s="20" t="s">
        <v>54</v>
      </c>
      <c r="D6" s="20">
        <v>35</v>
      </c>
    </row>
    <row r="7" spans="1:6" x14ac:dyDescent="0.55000000000000004">
      <c r="A7" s="20" t="s">
        <v>187</v>
      </c>
      <c r="B7" s="20" t="s">
        <v>30</v>
      </c>
      <c r="C7" s="20" t="s">
        <v>55</v>
      </c>
      <c r="D7" s="20">
        <v>95</v>
      </c>
    </row>
    <row r="8" spans="1:6" x14ac:dyDescent="0.55000000000000004">
      <c r="A8" s="20" t="s">
        <v>191</v>
      </c>
      <c r="B8" s="20" t="s">
        <v>30</v>
      </c>
      <c r="C8" s="20" t="s">
        <v>56</v>
      </c>
      <c r="D8" s="20">
        <v>70</v>
      </c>
      <c r="F8" s="21"/>
    </row>
    <row r="9" spans="1:6" x14ac:dyDescent="0.55000000000000004">
      <c r="A9" s="20" t="s">
        <v>195</v>
      </c>
      <c r="B9" s="20" t="s">
        <v>30</v>
      </c>
      <c r="C9" s="21" t="s">
        <v>57</v>
      </c>
      <c r="D9" s="20">
        <v>143</v>
      </c>
    </row>
    <row r="10" spans="1:6" x14ac:dyDescent="0.55000000000000004">
      <c r="A10" s="20" t="s">
        <v>196</v>
      </c>
      <c r="B10" s="20" t="s">
        <v>30</v>
      </c>
      <c r="C10" s="20" t="s">
        <v>58</v>
      </c>
      <c r="D10" s="21">
        <v>105</v>
      </c>
    </row>
    <row r="11" spans="1:6" x14ac:dyDescent="0.55000000000000004">
      <c r="B11" s="20" t="s">
        <v>30</v>
      </c>
      <c r="C11" s="20" t="s">
        <v>59</v>
      </c>
      <c r="D11" s="20">
        <v>190</v>
      </c>
    </row>
    <row r="12" spans="1:6" x14ac:dyDescent="0.55000000000000004">
      <c r="B12" s="20" t="s">
        <v>30</v>
      </c>
      <c r="C12" s="20" t="s">
        <v>60</v>
      </c>
      <c r="D12" s="20">
        <v>140</v>
      </c>
    </row>
    <row r="13" spans="1:6" x14ac:dyDescent="0.55000000000000004">
      <c r="B13" s="20" t="s">
        <v>30</v>
      </c>
      <c r="C13" s="20" t="s">
        <v>61</v>
      </c>
      <c r="D13" s="20">
        <v>238</v>
      </c>
    </row>
    <row r="14" spans="1:6" x14ac:dyDescent="0.55000000000000004">
      <c r="B14" s="20" t="s">
        <v>30</v>
      </c>
      <c r="C14" s="20" t="s">
        <v>62</v>
      </c>
      <c r="D14" s="20">
        <v>175</v>
      </c>
    </row>
    <row r="15" spans="1:6" x14ac:dyDescent="0.55000000000000004">
      <c r="B15" s="20" t="s">
        <v>30</v>
      </c>
      <c r="C15" s="20" t="s">
        <v>63</v>
      </c>
      <c r="D15" s="20">
        <v>285</v>
      </c>
    </row>
    <row r="16" spans="1:6" x14ac:dyDescent="0.55000000000000004">
      <c r="B16" s="20" t="s">
        <v>30</v>
      </c>
      <c r="C16" s="20" t="s">
        <v>64</v>
      </c>
      <c r="D16" s="20">
        <v>210</v>
      </c>
    </row>
    <row r="17" spans="2:4" x14ac:dyDescent="0.55000000000000004">
      <c r="B17" s="20" t="s">
        <v>30</v>
      </c>
      <c r="C17" s="20" t="s">
        <v>65</v>
      </c>
      <c r="D17" s="20">
        <v>64</v>
      </c>
    </row>
    <row r="18" spans="2:4" x14ac:dyDescent="0.55000000000000004">
      <c r="B18" s="20" t="s">
        <v>30</v>
      </c>
      <c r="C18" s="20" t="s">
        <v>66</v>
      </c>
      <c r="D18" s="20">
        <v>125</v>
      </c>
    </row>
    <row r="19" spans="2:4" x14ac:dyDescent="0.55000000000000004">
      <c r="B19" s="20" t="s">
        <v>30</v>
      </c>
      <c r="C19" s="20" t="s">
        <v>67</v>
      </c>
      <c r="D19" s="20">
        <v>87</v>
      </c>
    </row>
    <row r="20" spans="2:4" x14ac:dyDescent="0.55000000000000004">
      <c r="B20" s="20" t="s">
        <v>30</v>
      </c>
      <c r="C20" s="20" t="s">
        <v>68</v>
      </c>
      <c r="D20" s="20">
        <v>172</v>
      </c>
    </row>
    <row r="21" spans="2:4" x14ac:dyDescent="0.55000000000000004">
      <c r="B21" s="20" t="s">
        <v>30</v>
      </c>
      <c r="C21" s="20" t="s">
        <v>69</v>
      </c>
      <c r="D21" s="21">
        <v>259</v>
      </c>
    </row>
    <row r="22" spans="2:4" x14ac:dyDescent="0.55000000000000004">
      <c r="B22" s="20" t="s">
        <v>30</v>
      </c>
      <c r="C22" s="20" t="s">
        <v>33</v>
      </c>
      <c r="D22" s="21">
        <v>21</v>
      </c>
    </row>
    <row r="23" spans="2:4" x14ac:dyDescent="0.55000000000000004">
      <c r="B23" s="20" t="s">
        <v>30</v>
      </c>
      <c r="C23" s="20" t="s">
        <v>34</v>
      </c>
      <c r="D23" s="20">
        <v>41</v>
      </c>
    </row>
    <row r="24" spans="2:4" x14ac:dyDescent="0.55000000000000004">
      <c r="B24" s="20" t="s">
        <v>30</v>
      </c>
      <c r="C24" s="20" t="s">
        <v>35</v>
      </c>
      <c r="D24" s="20">
        <v>62</v>
      </c>
    </row>
    <row r="25" spans="2:4" x14ac:dyDescent="0.55000000000000004">
      <c r="B25" s="20" t="s">
        <v>30</v>
      </c>
      <c r="C25" s="20" t="s">
        <v>36</v>
      </c>
      <c r="D25" s="21">
        <v>82</v>
      </c>
    </row>
    <row r="26" spans="2:4" x14ac:dyDescent="0.55000000000000004">
      <c r="B26" s="20" t="s">
        <v>30</v>
      </c>
      <c r="C26" s="20" t="s">
        <v>37</v>
      </c>
      <c r="D26" s="20">
        <v>103</v>
      </c>
    </row>
    <row r="27" spans="2:4" x14ac:dyDescent="0.55000000000000004">
      <c r="B27" s="20" t="s">
        <v>30</v>
      </c>
      <c r="C27" s="20" t="s">
        <v>38</v>
      </c>
      <c r="D27" s="20">
        <v>123</v>
      </c>
    </row>
    <row r="28" spans="2:4" x14ac:dyDescent="0.55000000000000004">
      <c r="B28" s="20" t="s">
        <v>30</v>
      </c>
      <c r="C28" s="20" t="s">
        <v>70</v>
      </c>
      <c r="D28" s="20">
        <v>42</v>
      </c>
    </row>
    <row r="29" spans="2:4" x14ac:dyDescent="0.55000000000000004">
      <c r="B29" s="20" t="s">
        <v>30</v>
      </c>
      <c r="C29" s="20" t="s">
        <v>71</v>
      </c>
      <c r="D29" s="20">
        <v>83</v>
      </c>
    </row>
    <row r="30" spans="2:4" x14ac:dyDescent="0.55000000000000004">
      <c r="B30" s="20" t="s">
        <v>30</v>
      </c>
      <c r="C30" s="20" t="s">
        <v>72</v>
      </c>
      <c r="D30" s="20">
        <v>125</v>
      </c>
    </row>
    <row r="31" spans="2:4" x14ac:dyDescent="0.55000000000000004">
      <c r="B31" s="20" t="s">
        <v>30</v>
      </c>
      <c r="C31" s="20" t="s">
        <v>73</v>
      </c>
      <c r="D31" s="20">
        <v>166</v>
      </c>
    </row>
    <row r="32" spans="2:4" x14ac:dyDescent="0.55000000000000004">
      <c r="B32" s="20" t="s">
        <v>30</v>
      </c>
      <c r="C32" s="20" t="s">
        <v>74</v>
      </c>
      <c r="D32" s="20">
        <v>208</v>
      </c>
    </row>
    <row r="33" spans="2:4" x14ac:dyDescent="0.55000000000000004">
      <c r="B33" s="20" t="s">
        <v>30</v>
      </c>
      <c r="C33" s="20" t="s">
        <v>75</v>
      </c>
      <c r="D33" s="20">
        <v>249</v>
      </c>
    </row>
    <row r="34" spans="2:4" x14ac:dyDescent="0.55000000000000004">
      <c r="B34" s="20" t="s">
        <v>30</v>
      </c>
      <c r="C34" s="20" t="s">
        <v>76</v>
      </c>
      <c r="D34" s="20">
        <v>41</v>
      </c>
    </row>
    <row r="35" spans="2:4" x14ac:dyDescent="0.55000000000000004">
      <c r="B35" s="20" t="s">
        <v>30</v>
      </c>
      <c r="C35" s="20" t="s">
        <v>77</v>
      </c>
      <c r="D35" s="20">
        <v>78</v>
      </c>
    </row>
    <row r="36" spans="2:4" x14ac:dyDescent="0.55000000000000004">
      <c r="B36" s="20" t="s">
        <v>30</v>
      </c>
      <c r="C36" s="20" t="s">
        <v>78</v>
      </c>
      <c r="D36" s="20">
        <v>119</v>
      </c>
    </row>
    <row r="37" spans="2:4" x14ac:dyDescent="0.55000000000000004">
      <c r="B37" s="20" t="s">
        <v>30</v>
      </c>
      <c r="C37" s="20" t="s">
        <v>79</v>
      </c>
      <c r="D37" s="20">
        <v>156</v>
      </c>
    </row>
    <row r="38" spans="2:4" x14ac:dyDescent="0.55000000000000004">
      <c r="B38" s="20" t="s">
        <v>30</v>
      </c>
      <c r="C38" s="20" t="s">
        <v>80</v>
      </c>
      <c r="D38" s="20">
        <v>197</v>
      </c>
    </row>
    <row r="39" spans="2:4" x14ac:dyDescent="0.55000000000000004">
      <c r="B39" s="20" t="s">
        <v>30</v>
      </c>
      <c r="C39" s="20" t="s">
        <v>81</v>
      </c>
      <c r="D39" s="20">
        <v>234</v>
      </c>
    </row>
    <row r="40" spans="2:4" x14ac:dyDescent="0.55000000000000004">
      <c r="B40" s="20" t="s">
        <v>30</v>
      </c>
      <c r="C40" s="20" t="s">
        <v>82</v>
      </c>
      <c r="D40" s="20">
        <v>108</v>
      </c>
    </row>
    <row r="41" spans="2:4" x14ac:dyDescent="0.55000000000000004">
      <c r="B41" s="20" t="s">
        <v>30</v>
      </c>
      <c r="C41" s="20" t="s">
        <v>83</v>
      </c>
      <c r="D41" s="20">
        <v>94</v>
      </c>
    </row>
    <row r="42" spans="2:4" x14ac:dyDescent="0.55000000000000004">
      <c r="B42" s="20" t="s">
        <v>30</v>
      </c>
      <c r="C42" s="20" t="s">
        <v>84</v>
      </c>
      <c r="D42" s="20">
        <v>208</v>
      </c>
    </row>
    <row r="43" spans="2:4" x14ac:dyDescent="0.55000000000000004">
      <c r="B43" s="20" t="s">
        <v>30</v>
      </c>
      <c r="C43" s="20" t="s">
        <v>85</v>
      </c>
      <c r="D43" s="20">
        <v>187</v>
      </c>
    </row>
    <row r="44" spans="2:4" x14ac:dyDescent="0.55000000000000004">
      <c r="B44" s="20" t="s">
        <v>30</v>
      </c>
      <c r="C44" s="20" t="s">
        <v>86</v>
      </c>
      <c r="D44" s="20">
        <v>316</v>
      </c>
    </row>
    <row r="45" spans="2:4" x14ac:dyDescent="0.55000000000000004">
      <c r="B45" s="20" t="s">
        <v>30</v>
      </c>
      <c r="C45" s="20" t="s">
        <v>87</v>
      </c>
      <c r="D45" s="20">
        <v>281</v>
      </c>
    </row>
    <row r="46" spans="2:4" x14ac:dyDescent="0.55000000000000004">
      <c r="B46" s="20" t="s">
        <v>30</v>
      </c>
    </row>
    <row r="47" spans="2:4" x14ac:dyDescent="0.55000000000000004">
      <c r="B47" s="20" t="s">
        <v>39</v>
      </c>
      <c r="C47" s="20" t="s">
        <v>88</v>
      </c>
      <c r="D47" s="20">
        <v>22</v>
      </c>
    </row>
    <row r="48" spans="2:4" x14ac:dyDescent="0.55000000000000004">
      <c r="B48" s="20" t="s">
        <v>39</v>
      </c>
      <c r="C48" s="20" t="s">
        <v>89</v>
      </c>
      <c r="D48" s="20">
        <v>31</v>
      </c>
    </row>
    <row r="49" spans="2:4" x14ac:dyDescent="0.55000000000000004">
      <c r="B49" s="20" t="s">
        <v>39</v>
      </c>
      <c r="C49" s="20" t="s">
        <v>90</v>
      </c>
      <c r="D49" s="20">
        <v>36</v>
      </c>
    </row>
    <row r="50" spans="2:4" x14ac:dyDescent="0.55000000000000004">
      <c r="B50" s="20" t="s">
        <v>39</v>
      </c>
      <c r="C50" s="22" t="s">
        <v>91</v>
      </c>
      <c r="D50" s="20">
        <v>47</v>
      </c>
    </row>
    <row r="51" spans="2:4" x14ac:dyDescent="0.55000000000000004">
      <c r="B51" s="20" t="s">
        <v>39</v>
      </c>
      <c r="C51" s="20" t="s">
        <v>40</v>
      </c>
      <c r="D51" s="20">
        <v>64</v>
      </c>
    </row>
    <row r="52" spans="2:4" x14ac:dyDescent="0.55000000000000004">
      <c r="B52" s="20" t="s">
        <v>39</v>
      </c>
      <c r="C52" s="20" t="s">
        <v>41</v>
      </c>
      <c r="D52" s="20">
        <v>80</v>
      </c>
    </row>
    <row r="53" spans="2:4" x14ac:dyDescent="0.55000000000000004">
      <c r="B53" s="20" t="s">
        <v>39</v>
      </c>
      <c r="C53" s="20" t="s">
        <v>42</v>
      </c>
      <c r="D53" s="20">
        <v>108</v>
      </c>
    </row>
    <row r="54" spans="2:4" x14ac:dyDescent="0.55000000000000004">
      <c r="B54" s="20" t="s">
        <v>39</v>
      </c>
      <c r="C54" s="20" t="s">
        <v>92</v>
      </c>
      <c r="D54" s="20">
        <v>16</v>
      </c>
    </row>
    <row r="55" spans="2:4" x14ac:dyDescent="0.55000000000000004">
      <c r="B55" s="20" t="s">
        <v>39</v>
      </c>
      <c r="C55" s="20" t="s">
        <v>93</v>
      </c>
      <c r="D55" s="20">
        <v>27</v>
      </c>
    </row>
    <row r="56" spans="2:4" x14ac:dyDescent="0.55000000000000004">
      <c r="B56" s="20" t="s">
        <v>39</v>
      </c>
      <c r="C56" s="20" t="s">
        <v>94</v>
      </c>
      <c r="D56" s="20">
        <v>36</v>
      </c>
    </row>
    <row r="57" spans="2:4" x14ac:dyDescent="0.55000000000000004">
      <c r="B57" s="20" t="s">
        <v>39</v>
      </c>
      <c r="C57" s="20" t="s">
        <v>43</v>
      </c>
      <c r="D57" s="20">
        <v>59</v>
      </c>
    </row>
    <row r="58" spans="2:4" x14ac:dyDescent="0.55000000000000004">
      <c r="B58" s="20" t="s">
        <v>39</v>
      </c>
      <c r="C58" s="20" t="s">
        <v>44</v>
      </c>
      <c r="D58" s="20">
        <v>62</v>
      </c>
    </row>
    <row r="59" spans="2:4" x14ac:dyDescent="0.55000000000000004">
      <c r="B59" s="20" t="s">
        <v>39</v>
      </c>
      <c r="C59" s="20" t="s">
        <v>45</v>
      </c>
      <c r="D59" s="20">
        <v>70</v>
      </c>
    </row>
    <row r="60" spans="2:4" x14ac:dyDescent="0.55000000000000004">
      <c r="B60" s="20" t="s">
        <v>39</v>
      </c>
      <c r="C60" s="20" t="s">
        <v>46</v>
      </c>
      <c r="D60" s="20">
        <v>81</v>
      </c>
    </row>
    <row r="61" spans="2:4" x14ac:dyDescent="0.55000000000000004">
      <c r="B61" s="20" t="s">
        <v>39</v>
      </c>
      <c r="C61" s="20" t="s">
        <v>47</v>
      </c>
      <c r="D61" s="20">
        <v>106</v>
      </c>
    </row>
    <row r="62" spans="2:4" x14ac:dyDescent="0.55000000000000004">
      <c r="B62" s="20" t="s">
        <v>39</v>
      </c>
      <c r="C62" s="20" t="s">
        <v>48</v>
      </c>
      <c r="D62" s="20">
        <v>123</v>
      </c>
    </row>
    <row r="63" spans="2:4" x14ac:dyDescent="0.55000000000000004">
      <c r="B63" s="20" t="s">
        <v>39</v>
      </c>
      <c r="C63" s="20" t="s">
        <v>95</v>
      </c>
      <c r="D63" s="20">
        <v>36</v>
      </c>
    </row>
    <row r="64" spans="2:4" x14ac:dyDescent="0.55000000000000004">
      <c r="B64" s="20" t="s">
        <v>39</v>
      </c>
      <c r="C64" s="20" t="s">
        <v>96</v>
      </c>
      <c r="D64" s="20">
        <v>64</v>
      </c>
    </row>
    <row r="65" spans="2:4" x14ac:dyDescent="0.55000000000000004">
      <c r="B65" s="20" t="s">
        <v>39</v>
      </c>
      <c r="C65" s="20" t="s">
        <v>97</v>
      </c>
      <c r="D65" s="20">
        <v>76</v>
      </c>
    </row>
    <row r="66" spans="2:4" x14ac:dyDescent="0.55000000000000004">
      <c r="B66" s="20" t="s">
        <v>39</v>
      </c>
      <c r="C66" s="20" t="s">
        <v>98</v>
      </c>
      <c r="D66" s="20">
        <v>91</v>
      </c>
    </row>
    <row r="67" spans="2:4" x14ac:dyDescent="0.55000000000000004">
      <c r="B67" s="20" t="s">
        <v>39</v>
      </c>
      <c r="C67" s="20" t="s">
        <v>49</v>
      </c>
      <c r="D67" s="20">
        <v>120</v>
      </c>
    </row>
    <row r="68" spans="2:4" x14ac:dyDescent="0.55000000000000004">
      <c r="B68" s="20" t="s">
        <v>39</v>
      </c>
    </row>
    <row r="69" spans="2:4" x14ac:dyDescent="0.55000000000000004">
      <c r="B69" s="20" t="s">
        <v>50</v>
      </c>
      <c r="C69" s="20" t="s">
        <v>99</v>
      </c>
      <c r="D69" s="20">
        <v>15</v>
      </c>
    </row>
    <row r="70" spans="2:4" x14ac:dyDescent="0.55000000000000004">
      <c r="B70" s="20" t="s">
        <v>50</v>
      </c>
      <c r="C70" s="20" t="s">
        <v>100</v>
      </c>
      <c r="D70" s="20">
        <v>18</v>
      </c>
    </row>
    <row r="71" spans="2:4" x14ac:dyDescent="0.55000000000000004">
      <c r="B71" s="20" t="s">
        <v>50</v>
      </c>
      <c r="C71" s="20" t="s">
        <v>101</v>
      </c>
      <c r="D71" s="20">
        <v>25</v>
      </c>
    </row>
    <row r="72" spans="2:4" x14ac:dyDescent="0.55000000000000004">
      <c r="B72" s="20" t="s">
        <v>50</v>
      </c>
      <c r="C72" s="20" t="s">
        <v>102</v>
      </c>
      <c r="D72" s="20">
        <v>18</v>
      </c>
    </row>
    <row r="73" spans="2:4" x14ac:dyDescent="0.55000000000000004">
      <c r="B73" s="20" t="s">
        <v>50</v>
      </c>
      <c r="C73" s="20" t="s">
        <v>103</v>
      </c>
      <c r="D73" s="20">
        <v>22</v>
      </c>
    </row>
    <row r="74" spans="2:4" x14ac:dyDescent="0.55000000000000004">
      <c r="B74" s="20" t="s">
        <v>50</v>
      </c>
      <c r="C74" s="20" t="s">
        <v>104</v>
      </c>
      <c r="D74" s="20">
        <v>24</v>
      </c>
    </row>
    <row r="75" spans="2:4" x14ac:dyDescent="0.55000000000000004">
      <c r="B75" s="20" t="s">
        <v>50</v>
      </c>
      <c r="C75" s="20" t="s">
        <v>105</v>
      </c>
      <c r="D75" s="20">
        <v>36</v>
      </c>
    </row>
    <row r="76" spans="2:4" x14ac:dyDescent="0.55000000000000004">
      <c r="B76" s="20" t="s">
        <v>50</v>
      </c>
      <c r="C76" s="20" t="s">
        <v>106</v>
      </c>
      <c r="D76" s="20">
        <v>70</v>
      </c>
    </row>
    <row r="77" spans="2:4" x14ac:dyDescent="0.55000000000000004">
      <c r="B77" s="20" t="s">
        <v>50</v>
      </c>
      <c r="C77" s="20" t="s">
        <v>107</v>
      </c>
      <c r="D77" s="20">
        <v>106</v>
      </c>
    </row>
    <row r="78" spans="2:4" x14ac:dyDescent="0.55000000000000004">
      <c r="B78" s="20" t="s">
        <v>50</v>
      </c>
      <c r="C78" s="20" t="s">
        <v>108</v>
      </c>
      <c r="D78" s="20">
        <v>140</v>
      </c>
    </row>
    <row r="79" spans="2:4" x14ac:dyDescent="0.55000000000000004">
      <c r="B79" s="20" t="s">
        <v>50</v>
      </c>
      <c r="C79" s="20" t="s">
        <v>109</v>
      </c>
      <c r="D79" s="20">
        <v>159</v>
      </c>
    </row>
    <row r="80" spans="2:4" x14ac:dyDescent="0.55000000000000004">
      <c r="B80" s="20" t="s">
        <v>50</v>
      </c>
      <c r="C80" s="20" t="s">
        <v>110</v>
      </c>
      <c r="D80" s="20">
        <v>210</v>
      </c>
    </row>
    <row r="81" spans="2:4" x14ac:dyDescent="0.55000000000000004">
      <c r="B81" s="20" t="s">
        <v>50</v>
      </c>
      <c r="C81" s="20" t="s">
        <v>111</v>
      </c>
      <c r="D81" s="20">
        <v>26</v>
      </c>
    </row>
    <row r="82" spans="2:4" x14ac:dyDescent="0.55000000000000004">
      <c r="B82" s="20" t="s">
        <v>50</v>
      </c>
      <c r="C82" s="20" t="s">
        <v>112</v>
      </c>
      <c r="D82" s="20">
        <v>49</v>
      </c>
    </row>
    <row r="83" spans="2:4" x14ac:dyDescent="0.55000000000000004">
      <c r="B83" s="20" t="s">
        <v>50</v>
      </c>
      <c r="C83" s="20" t="s">
        <v>113</v>
      </c>
      <c r="D83" s="20">
        <v>93</v>
      </c>
    </row>
    <row r="84" spans="2:4" x14ac:dyDescent="0.55000000000000004">
      <c r="B84" s="20" t="s">
        <v>50</v>
      </c>
      <c r="C84" s="20" t="s">
        <v>114</v>
      </c>
      <c r="D84" s="20">
        <v>105</v>
      </c>
    </row>
    <row r="85" spans="2:4" x14ac:dyDescent="0.55000000000000004">
      <c r="B85" s="20" t="s">
        <v>50</v>
      </c>
      <c r="C85" s="20" t="s">
        <v>115</v>
      </c>
      <c r="D85" s="20">
        <v>124</v>
      </c>
    </row>
    <row r="86" spans="2:4" x14ac:dyDescent="0.55000000000000004">
      <c r="B86" s="20" t="s">
        <v>50</v>
      </c>
      <c r="C86" s="20" t="s">
        <v>116</v>
      </c>
      <c r="D86" s="20">
        <v>138</v>
      </c>
    </row>
    <row r="87" spans="2:4" x14ac:dyDescent="0.55000000000000004">
      <c r="B87" s="20" t="s">
        <v>50</v>
      </c>
      <c r="C87" s="20" t="s">
        <v>117</v>
      </c>
      <c r="D87" s="20">
        <v>141</v>
      </c>
    </row>
    <row r="88" spans="2:4" x14ac:dyDescent="0.55000000000000004">
      <c r="B88" s="20" t="s">
        <v>50</v>
      </c>
      <c r="C88" s="20" t="s">
        <v>118</v>
      </c>
      <c r="D88" s="20">
        <v>188</v>
      </c>
    </row>
    <row r="89" spans="2:4" x14ac:dyDescent="0.55000000000000004">
      <c r="B89" s="20" t="s">
        <v>50</v>
      </c>
      <c r="C89" s="20" t="s">
        <v>119</v>
      </c>
      <c r="D89" s="20">
        <v>92</v>
      </c>
    </row>
    <row r="90" spans="2:4" x14ac:dyDescent="0.55000000000000004">
      <c r="B90" s="20" t="s">
        <v>50</v>
      </c>
      <c r="C90" s="20" t="s">
        <v>120</v>
      </c>
      <c r="D90" s="20">
        <v>218</v>
      </c>
    </row>
    <row r="91" spans="2:4" x14ac:dyDescent="0.55000000000000004">
      <c r="B91" s="20" t="s">
        <v>50</v>
      </c>
      <c r="C91" s="20" t="s">
        <v>121</v>
      </c>
      <c r="D91" s="20">
        <v>19</v>
      </c>
    </row>
    <row r="92" spans="2:4" x14ac:dyDescent="0.55000000000000004">
      <c r="B92" s="20" t="s">
        <v>50</v>
      </c>
      <c r="C92" s="20" t="s">
        <v>122</v>
      </c>
      <c r="D92" s="20">
        <v>27</v>
      </c>
    </row>
    <row r="93" spans="2:4" x14ac:dyDescent="0.55000000000000004">
      <c r="B93" s="20" t="s">
        <v>50</v>
      </c>
      <c r="C93" s="20" t="s">
        <v>123</v>
      </c>
      <c r="D93" s="20">
        <v>53</v>
      </c>
    </row>
    <row r="94" spans="2:4" x14ac:dyDescent="0.55000000000000004">
      <c r="B94" s="20" t="s">
        <v>50</v>
      </c>
      <c r="C94" s="20" t="s">
        <v>124</v>
      </c>
      <c r="D94" s="20">
        <v>80</v>
      </c>
    </row>
    <row r="95" spans="2:4" x14ac:dyDescent="0.55000000000000004">
      <c r="B95" s="20" t="s">
        <v>50</v>
      </c>
      <c r="C95" s="20" t="s">
        <v>131</v>
      </c>
      <c r="D95" s="20">
        <v>106</v>
      </c>
    </row>
    <row r="96" spans="2:4" x14ac:dyDescent="0.55000000000000004">
      <c r="B96" s="20" t="s">
        <v>50</v>
      </c>
      <c r="C96" s="20" t="s">
        <v>125</v>
      </c>
      <c r="D96" s="20">
        <v>35</v>
      </c>
    </row>
    <row r="97" spans="2:4" x14ac:dyDescent="0.55000000000000004">
      <c r="B97" s="20" t="s">
        <v>50</v>
      </c>
      <c r="C97" s="20" t="s">
        <v>126</v>
      </c>
      <c r="D97" s="20">
        <v>70</v>
      </c>
    </row>
    <row r="98" spans="2:4" x14ac:dyDescent="0.55000000000000004">
      <c r="B98" s="20" t="s">
        <v>50</v>
      </c>
      <c r="C98" s="20" t="s">
        <v>127</v>
      </c>
      <c r="D98" s="20">
        <v>105</v>
      </c>
    </row>
    <row r="99" spans="2:4" x14ac:dyDescent="0.55000000000000004">
      <c r="B99" s="20" t="s">
        <v>50</v>
      </c>
      <c r="C99" s="20" t="s">
        <v>128</v>
      </c>
      <c r="D99" s="20">
        <v>140</v>
      </c>
    </row>
    <row r="100" spans="2:4" x14ac:dyDescent="0.55000000000000004">
      <c r="B100" s="20" t="s">
        <v>50</v>
      </c>
      <c r="C100" s="20" t="s">
        <v>129</v>
      </c>
      <c r="D100" s="20">
        <v>45</v>
      </c>
    </row>
    <row r="101" spans="2:4" x14ac:dyDescent="0.55000000000000004">
      <c r="B101" s="20" t="s">
        <v>50</v>
      </c>
      <c r="C101" s="20" t="s">
        <v>130</v>
      </c>
      <c r="D101" s="20">
        <v>90</v>
      </c>
    </row>
    <row r="102" spans="2:4" x14ac:dyDescent="0.55000000000000004">
      <c r="B102" s="20" t="s">
        <v>50</v>
      </c>
      <c r="C102" s="20" t="s">
        <v>132</v>
      </c>
      <c r="D102" s="20">
        <v>135</v>
      </c>
    </row>
    <row r="103" spans="2:4" x14ac:dyDescent="0.55000000000000004">
      <c r="B103" s="20" t="s">
        <v>50</v>
      </c>
      <c r="C103" s="20" t="s">
        <v>133</v>
      </c>
      <c r="D103" s="20">
        <v>180</v>
      </c>
    </row>
    <row r="104" spans="2:4" x14ac:dyDescent="0.55000000000000004">
      <c r="B104" s="20" t="s">
        <v>50</v>
      </c>
      <c r="C104" s="20" t="s">
        <v>134</v>
      </c>
      <c r="D104" s="20">
        <v>65</v>
      </c>
    </row>
    <row r="105" spans="2:4" x14ac:dyDescent="0.55000000000000004">
      <c r="B105" s="20" t="s">
        <v>50</v>
      </c>
      <c r="C105" s="20" t="s">
        <v>135</v>
      </c>
      <c r="D105" s="20">
        <v>144</v>
      </c>
    </row>
    <row r="106" spans="2:4" x14ac:dyDescent="0.55000000000000004">
      <c r="B106" s="20" t="s">
        <v>50</v>
      </c>
      <c r="C106" s="20" t="s">
        <v>136</v>
      </c>
      <c r="D106" s="20">
        <v>209</v>
      </c>
    </row>
    <row r="107" spans="2:4" x14ac:dyDescent="0.55000000000000004">
      <c r="B107" s="20" t="s">
        <v>50</v>
      </c>
      <c r="C107" s="20" t="s">
        <v>137</v>
      </c>
      <c r="D107" s="20">
        <v>288</v>
      </c>
    </row>
    <row r="108" spans="2:4" x14ac:dyDescent="0.55000000000000004">
      <c r="B108" s="20" t="s">
        <v>50</v>
      </c>
      <c r="C108" s="20" t="s">
        <v>138</v>
      </c>
      <c r="D108" s="20">
        <v>103</v>
      </c>
    </row>
    <row r="109" spans="2:4" x14ac:dyDescent="0.55000000000000004">
      <c r="B109" s="20" t="s">
        <v>50</v>
      </c>
      <c r="C109" s="20" t="s">
        <v>139</v>
      </c>
      <c r="D109" s="20">
        <v>136</v>
      </c>
    </row>
    <row r="110" spans="2:4" x14ac:dyDescent="0.55000000000000004">
      <c r="B110" s="20" t="s">
        <v>50</v>
      </c>
      <c r="C110" s="20" t="s">
        <v>140</v>
      </c>
      <c r="D110" s="20">
        <v>141</v>
      </c>
    </row>
    <row r="111" spans="2:4" x14ac:dyDescent="0.55000000000000004">
      <c r="B111" s="20" t="s">
        <v>50</v>
      </c>
      <c r="C111" s="20" t="s">
        <v>141</v>
      </c>
      <c r="D111" s="20">
        <v>188</v>
      </c>
    </row>
    <row r="112" spans="2:4" x14ac:dyDescent="0.55000000000000004">
      <c r="B112" s="20" t="s">
        <v>50</v>
      </c>
    </row>
    <row r="113" spans="2:4" x14ac:dyDescent="0.55000000000000004">
      <c r="B113" s="20" t="s">
        <v>142</v>
      </c>
      <c r="C113" s="20" t="s">
        <v>144</v>
      </c>
      <c r="D113" s="20">
        <v>52</v>
      </c>
    </row>
    <row r="114" spans="2:4" x14ac:dyDescent="0.55000000000000004">
      <c r="B114" s="20" t="s">
        <v>142</v>
      </c>
      <c r="C114" s="20" t="s">
        <v>145</v>
      </c>
      <c r="D114" s="20">
        <v>97</v>
      </c>
    </row>
    <row r="115" spans="2:4" x14ac:dyDescent="0.55000000000000004">
      <c r="B115" s="20" t="s">
        <v>142</v>
      </c>
      <c r="C115" s="20" t="s">
        <v>146</v>
      </c>
      <c r="D115" s="20">
        <v>115</v>
      </c>
    </row>
    <row r="116" spans="2:4" x14ac:dyDescent="0.55000000000000004">
      <c r="B116" s="20" t="s">
        <v>142</v>
      </c>
      <c r="C116" s="20" t="s">
        <v>147</v>
      </c>
      <c r="D116" s="20">
        <v>213</v>
      </c>
    </row>
    <row r="117" spans="2:4" x14ac:dyDescent="0.55000000000000004">
      <c r="B117" s="20" t="s">
        <v>142</v>
      </c>
      <c r="C117" s="20" t="s">
        <v>148</v>
      </c>
      <c r="D117" s="20">
        <v>260</v>
      </c>
    </row>
    <row r="118" spans="2:4" x14ac:dyDescent="0.55000000000000004">
      <c r="B118" s="20" t="s">
        <v>142</v>
      </c>
      <c r="C118" s="20" t="s">
        <v>149</v>
      </c>
      <c r="D118" s="20">
        <v>310</v>
      </c>
    </row>
    <row r="119" spans="2:4" x14ac:dyDescent="0.55000000000000004">
      <c r="B119" s="20" t="s">
        <v>142</v>
      </c>
      <c r="C119" s="20" t="s">
        <v>150</v>
      </c>
      <c r="D119" s="20">
        <v>415</v>
      </c>
    </row>
    <row r="120" spans="2:4" x14ac:dyDescent="0.55000000000000004">
      <c r="B120" s="20" t="s">
        <v>142</v>
      </c>
      <c r="C120" s="20" t="s">
        <v>151</v>
      </c>
      <c r="D120" s="20">
        <v>730</v>
      </c>
    </row>
    <row r="121" spans="2:4" x14ac:dyDescent="0.55000000000000004">
      <c r="B121" s="20" t="s">
        <v>142</v>
      </c>
      <c r="C121" s="20" t="s">
        <v>152</v>
      </c>
      <c r="D121" s="20">
        <v>1030</v>
      </c>
    </row>
    <row r="122" spans="2:4" x14ac:dyDescent="0.55000000000000004">
      <c r="B122" s="20" t="s">
        <v>142</v>
      </c>
      <c r="C122" s="20" t="s">
        <v>153</v>
      </c>
      <c r="D122" s="20">
        <v>114</v>
      </c>
    </row>
    <row r="123" spans="2:4" x14ac:dyDescent="0.55000000000000004">
      <c r="B123" s="20" t="s">
        <v>142</v>
      </c>
      <c r="C123" s="20" t="s">
        <v>154</v>
      </c>
      <c r="D123" s="21">
        <v>215</v>
      </c>
    </row>
    <row r="124" spans="2:4" x14ac:dyDescent="0.55000000000000004">
      <c r="B124" s="20" t="s">
        <v>142</v>
      </c>
      <c r="C124" s="20" t="s">
        <v>155</v>
      </c>
      <c r="D124" s="20">
        <v>260</v>
      </c>
    </row>
    <row r="125" spans="2:4" x14ac:dyDescent="0.55000000000000004">
      <c r="B125" s="20" t="s">
        <v>142</v>
      </c>
      <c r="C125" s="20" t="s">
        <v>156</v>
      </c>
      <c r="D125" s="20">
        <v>310</v>
      </c>
    </row>
    <row r="126" spans="2:4" x14ac:dyDescent="0.55000000000000004">
      <c r="B126" s="20" t="s">
        <v>142</v>
      </c>
      <c r="C126" s="20" t="s">
        <v>157</v>
      </c>
      <c r="D126" s="20">
        <v>415</v>
      </c>
    </row>
    <row r="127" spans="2:4" x14ac:dyDescent="0.55000000000000004">
      <c r="B127" s="20" t="s">
        <v>142</v>
      </c>
      <c r="C127" s="20" t="s">
        <v>158</v>
      </c>
      <c r="D127" s="20">
        <v>730</v>
      </c>
    </row>
    <row r="128" spans="2:4" x14ac:dyDescent="0.55000000000000004">
      <c r="B128" s="20" t="s">
        <v>142</v>
      </c>
      <c r="C128" s="20" t="s">
        <v>159</v>
      </c>
      <c r="D128" s="20">
        <v>1030</v>
      </c>
    </row>
    <row r="129" spans="2:4" x14ac:dyDescent="0.55000000000000004">
      <c r="B129" s="20" t="s">
        <v>142</v>
      </c>
      <c r="C129" s="20" t="s">
        <v>160</v>
      </c>
      <c r="D129" s="20">
        <v>46</v>
      </c>
    </row>
    <row r="130" spans="2:4" x14ac:dyDescent="0.55000000000000004">
      <c r="B130" s="20" t="s">
        <v>142</v>
      </c>
      <c r="C130" s="20" t="s">
        <v>161</v>
      </c>
      <c r="D130" s="20">
        <v>86</v>
      </c>
    </row>
    <row r="131" spans="2:4" x14ac:dyDescent="0.55000000000000004">
      <c r="B131" s="20" t="s">
        <v>142</v>
      </c>
      <c r="C131" s="20" t="s">
        <v>162</v>
      </c>
      <c r="D131" s="20">
        <v>165</v>
      </c>
    </row>
    <row r="132" spans="2:4" x14ac:dyDescent="0.55000000000000004">
      <c r="B132" s="20" t="s">
        <v>142</v>
      </c>
      <c r="C132" s="20" t="s">
        <v>163</v>
      </c>
      <c r="D132" s="20">
        <v>169</v>
      </c>
    </row>
    <row r="133" spans="2:4" x14ac:dyDescent="0.55000000000000004">
      <c r="B133" s="20" t="s">
        <v>142</v>
      </c>
      <c r="C133" s="20" t="s">
        <v>164</v>
      </c>
      <c r="D133" s="20">
        <v>205</v>
      </c>
    </row>
    <row r="134" spans="2:4" x14ac:dyDescent="0.55000000000000004">
      <c r="B134" s="20" t="s">
        <v>142</v>
      </c>
      <c r="C134" s="20" t="s">
        <v>165</v>
      </c>
      <c r="D134" s="20">
        <v>210</v>
      </c>
    </row>
    <row r="135" spans="2:4" x14ac:dyDescent="0.55000000000000004">
      <c r="B135" s="20" t="s">
        <v>142</v>
      </c>
      <c r="C135" s="20" t="s">
        <v>166</v>
      </c>
      <c r="D135" s="20">
        <v>240</v>
      </c>
    </row>
    <row r="136" spans="2:4" x14ac:dyDescent="0.55000000000000004">
      <c r="B136" s="20" t="s">
        <v>142</v>
      </c>
      <c r="C136" s="20" t="s">
        <v>167</v>
      </c>
      <c r="D136" s="20">
        <v>250</v>
      </c>
    </row>
    <row r="137" spans="2:4" x14ac:dyDescent="0.55000000000000004">
      <c r="B137" s="20" t="s">
        <v>142</v>
      </c>
      <c r="C137" s="20" t="s">
        <v>168</v>
      </c>
      <c r="D137" s="20">
        <v>292</v>
      </c>
    </row>
    <row r="138" spans="2:4" x14ac:dyDescent="0.55000000000000004">
      <c r="B138" s="20" t="s">
        <v>142</v>
      </c>
      <c r="C138" s="20" t="s">
        <v>169</v>
      </c>
      <c r="D138" s="20">
        <v>307</v>
      </c>
    </row>
    <row r="139" spans="2:4" x14ac:dyDescent="0.55000000000000004">
      <c r="B139" s="20" t="s">
        <v>142</v>
      </c>
      <c r="C139" s="20" t="s">
        <v>170</v>
      </c>
      <c r="D139" s="20">
        <v>390</v>
      </c>
    </row>
    <row r="140" spans="2:4" x14ac:dyDescent="0.55000000000000004">
      <c r="B140" s="20" t="s">
        <v>142</v>
      </c>
      <c r="C140" s="20" t="s">
        <v>171</v>
      </c>
      <c r="D140" s="20">
        <v>110</v>
      </c>
    </row>
    <row r="141" spans="2:4" x14ac:dyDescent="0.55000000000000004">
      <c r="B141" s="20" t="s">
        <v>142</v>
      </c>
      <c r="C141" s="20" t="s">
        <v>172</v>
      </c>
      <c r="D141" s="20">
        <v>52</v>
      </c>
    </row>
    <row r="142" spans="2:4" x14ac:dyDescent="0.55000000000000004">
      <c r="B142" s="20" t="s">
        <v>142</v>
      </c>
      <c r="C142" s="20" t="s">
        <v>173</v>
      </c>
      <c r="D142" s="20">
        <v>94</v>
      </c>
    </row>
    <row r="143" spans="2:4" x14ac:dyDescent="0.55000000000000004">
      <c r="B143" s="20" t="s">
        <v>142</v>
      </c>
      <c r="C143" s="20" t="s">
        <v>174</v>
      </c>
      <c r="D143" s="20">
        <v>125</v>
      </c>
    </row>
    <row r="144" spans="2:4" x14ac:dyDescent="0.55000000000000004">
      <c r="B144" s="20" t="s">
        <v>142</v>
      </c>
      <c r="C144" s="20" t="s">
        <v>175</v>
      </c>
      <c r="D144" s="20">
        <v>198</v>
      </c>
    </row>
    <row r="145" spans="2:4" x14ac:dyDescent="0.55000000000000004">
      <c r="B145" s="20" t="s">
        <v>142</v>
      </c>
      <c r="C145" s="20" t="s">
        <v>176</v>
      </c>
      <c r="D145" s="20">
        <v>238</v>
      </c>
    </row>
    <row r="146" spans="2:4" x14ac:dyDescent="0.55000000000000004">
      <c r="B146" s="20" t="s">
        <v>142</v>
      </c>
      <c r="C146" s="20" t="s">
        <v>177</v>
      </c>
      <c r="D146" s="20">
        <v>288</v>
      </c>
    </row>
    <row r="147" spans="2:4" x14ac:dyDescent="0.55000000000000004">
      <c r="B147" s="20" t="s">
        <v>142</v>
      </c>
      <c r="C147" s="20" t="s">
        <v>178</v>
      </c>
      <c r="D147" s="20">
        <v>384</v>
      </c>
    </row>
    <row r="148" spans="2:4" x14ac:dyDescent="0.55000000000000004">
      <c r="B148" s="20" t="s">
        <v>142</v>
      </c>
      <c r="C148" s="20" t="s">
        <v>179</v>
      </c>
      <c r="D148" s="20">
        <v>700</v>
      </c>
    </row>
    <row r="149" spans="2:4" x14ac:dyDescent="0.55000000000000004">
      <c r="B149" s="20" t="s">
        <v>142</v>
      </c>
      <c r="C149" s="20" t="s">
        <v>180</v>
      </c>
      <c r="D149" s="20">
        <v>990</v>
      </c>
    </row>
    <row r="150" spans="2:4" x14ac:dyDescent="0.55000000000000004">
      <c r="B150" s="20" t="s">
        <v>142</v>
      </c>
      <c r="C150" s="20" t="s">
        <v>181</v>
      </c>
      <c r="D150" s="20">
        <v>100</v>
      </c>
    </row>
    <row r="151" spans="2:4" x14ac:dyDescent="0.55000000000000004">
      <c r="B151" s="20" t="s">
        <v>142</v>
      </c>
      <c r="C151" s="20" t="s">
        <v>182</v>
      </c>
      <c r="D151" s="20">
        <v>160</v>
      </c>
    </row>
    <row r="152" spans="2:4" x14ac:dyDescent="0.55000000000000004">
      <c r="B152" s="20" t="s">
        <v>142</v>
      </c>
      <c r="C152" s="20" t="s">
        <v>183</v>
      </c>
      <c r="D152" s="20">
        <v>250</v>
      </c>
    </row>
    <row r="153" spans="2:4" x14ac:dyDescent="0.55000000000000004">
      <c r="B153" s="20" t="s">
        <v>142</v>
      </c>
      <c r="C153" s="20" t="s">
        <v>184</v>
      </c>
      <c r="D153" s="20">
        <v>300</v>
      </c>
    </row>
    <row r="154" spans="2:4" x14ac:dyDescent="0.55000000000000004">
      <c r="B154" s="20" t="s">
        <v>142</v>
      </c>
      <c r="C154" s="20" t="s">
        <v>185</v>
      </c>
      <c r="D154" s="20">
        <v>500</v>
      </c>
    </row>
    <row r="155" spans="2:4" x14ac:dyDescent="0.55000000000000004">
      <c r="B155" s="20" t="s">
        <v>142</v>
      </c>
      <c r="C155" s="20" t="s">
        <v>186</v>
      </c>
      <c r="D155" s="20">
        <v>750</v>
      </c>
    </row>
    <row r="156" spans="2:4" x14ac:dyDescent="0.55000000000000004">
      <c r="B156" s="20" t="s">
        <v>142</v>
      </c>
    </row>
    <row r="157" spans="2:4" x14ac:dyDescent="0.55000000000000004">
      <c r="B157" s="20" t="s">
        <v>187</v>
      </c>
      <c r="C157" s="20" t="s">
        <v>190</v>
      </c>
      <c r="D157" s="20">
        <v>7</v>
      </c>
    </row>
    <row r="158" spans="2:4" x14ac:dyDescent="0.55000000000000004">
      <c r="B158" s="20" t="s">
        <v>187</v>
      </c>
      <c r="C158" s="20" t="s">
        <v>188</v>
      </c>
      <c r="D158" s="20">
        <v>10</v>
      </c>
    </row>
    <row r="159" spans="2:4" x14ac:dyDescent="0.55000000000000004">
      <c r="B159" s="20" t="s">
        <v>187</v>
      </c>
      <c r="C159" s="20" t="s">
        <v>189</v>
      </c>
      <c r="D159" s="20">
        <v>20</v>
      </c>
    </row>
    <row r="160" spans="2:4" x14ac:dyDescent="0.55000000000000004">
      <c r="B160" s="20" t="s">
        <v>187</v>
      </c>
    </row>
    <row r="161" spans="2:4" x14ac:dyDescent="0.55000000000000004">
      <c r="B161" s="20" t="s">
        <v>191</v>
      </c>
      <c r="C161" s="20" t="s">
        <v>192</v>
      </c>
      <c r="D161" s="20">
        <v>36</v>
      </c>
    </row>
    <row r="162" spans="2:4" x14ac:dyDescent="0.55000000000000004">
      <c r="B162" s="20" t="s">
        <v>191</v>
      </c>
      <c r="C162" s="20" t="s">
        <v>193</v>
      </c>
      <c r="D162" s="20">
        <v>54</v>
      </c>
    </row>
    <row r="163" spans="2:4" x14ac:dyDescent="0.55000000000000004">
      <c r="B163" s="20" t="s">
        <v>191</v>
      </c>
      <c r="C163" s="20" t="s">
        <v>194</v>
      </c>
      <c r="D163" s="20">
        <v>90</v>
      </c>
    </row>
    <row r="164" spans="2:4" x14ac:dyDescent="0.55000000000000004">
      <c r="B164" s="20" t="s">
        <v>191</v>
      </c>
    </row>
    <row r="165" spans="2:4" x14ac:dyDescent="0.55000000000000004">
      <c r="B165" s="20" t="s">
        <v>195</v>
      </c>
      <c r="C165" s="20" t="s">
        <v>192</v>
      </c>
      <c r="D165" s="20">
        <v>36</v>
      </c>
    </row>
    <row r="166" spans="2:4" x14ac:dyDescent="0.55000000000000004">
      <c r="B166" s="20" t="s">
        <v>195</v>
      </c>
      <c r="C166" s="20" t="s">
        <v>193</v>
      </c>
      <c r="D166" s="20">
        <v>54</v>
      </c>
    </row>
    <row r="167" spans="2:4" x14ac:dyDescent="0.55000000000000004">
      <c r="B167" s="20" t="s">
        <v>195</v>
      </c>
      <c r="C167" s="20" t="s">
        <v>194</v>
      </c>
      <c r="D167" s="20">
        <v>90</v>
      </c>
    </row>
    <row r="168" spans="2:4" x14ac:dyDescent="0.55000000000000004">
      <c r="B168" s="20" t="s">
        <v>195</v>
      </c>
    </row>
    <row r="169" spans="2:4" x14ac:dyDescent="0.55000000000000004">
      <c r="B169" s="20" t="s">
        <v>196</v>
      </c>
      <c r="C169" s="20" t="s">
        <v>197</v>
      </c>
      <c r="D169" s="20">
        <v>55</v>
      </c>
    </row>
    <row r="170" spans="2:4" x14ac:dyDescent="0.55000000000000004">
      <c r="B170" s="20" t="s">
        <v>196</v>
      </c>
      <c r="C170" s="20" t="s">
        <v>198</v>
      </c>
      <c r="D170" s="20">
        <v>65</v>
      </c>
    </row>
    <row r="171" spans="2:4" x14ac:dyDescent="0.55000000000000004">
      <c r="B171" s="20" t="s">
        <v>196</v>
      </c>
      <c r="C171" s="20" t="s">
        <v>199</v>
      </c>
      <c r="D171" s="20">
        <v>85</v>
      </c>
    </row>
    <row r="172" spans="2:4" x14ac:dyDescent="0.55000000000000004">
      <c r="B172" s="20" t="s">
        <v>196</v>
      </c>
      <c r="C172" s="20" t="s">
        <v>200</v>
      </c>
      <c r="D172" s="20">
        <v>90</v>
      </c>
    </row>
    <row r="173" spans="2:4" x14ac:dyDescent="0.55000000000000004">
      <c r="B173" s="20" t="s">
        <v>196</v>
      </c>
      <c r="C173" s="20" t="s">
        <v>201</v>
      </c>
      <c r="D173" s="20">
        <v>130</v>
      </c>
    </row>
    <row r="174" spans="2:4" x14ac:dyDescent="0.55000000000000004">
      <c r="B174" s="20" t="s">
        <v>196</v>
      </c>
      <c r="C174" s="20" t="s">
        <v>202</v>
      </c>
      <c r="D174" s="20">
        <v>200</v>
      </c>
    </row>
    <row r="175" spans="2:4" x14ac:dyDescent="0.55000000000000004">
      <c r="B175" s="20" t="s">
        <v>196</v>
      </c>
      <c r="C175" s="20" t="s">
        <v>203</v>
      </c>
      <c r="D175" s="20">
        <v>250</v>
      </c>
    </row>
    <row r="176" spans="2:4" x14ac:dyDescent="0.55000000000000004">
      <c r="B176" s="20" t="s">
        <v>196</v>
      </c>
      <c r="C176" s="21" t="s">
        <v>204</v>
      </c>
      <c r="D176" s="20">
        <v>500</v>
      </c>
    </row>
  </sheetData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A1048576"/>
    </sheetView>
  </sheetViews>
  <sheetFormatPr defaultColWidth="9" defaultRowHeight="18" x14ac:dyDescent="0.55000000000000004"/>
  <cols>
    <col min="1" max="1" width="21.33203125" style="20" customWidth="1"/>
    <col min="2" max="3" width="21.33203125" style="20" bestFit="1" customWidth="1"/>
    <col min="4" max="4" width="21.5" style="20" customWidth="1"/>
    <col min="5" max="5" width="32" style="20" bestFit="1" customWidth="1"/>
    <col min="6" max="6" width="17.75" style="20" customWidth="1"/>
    <col min="7" max="7" width="17.25" style="20" bestFit="1" customWidth="1"/>
    <col min="8" max="8" width="17.25" style="20" customWidth="1"/>
    <col min="9" max="9" width="15.08203125" style="20" bestFit="1" customWidth="1"/>
    <col min="10" max="10" width="21.83203125" style="20" customWidth="1"/>
    <col min="11" max="11" width="21.25" style="20" bestFit="1" customWidth="1"/>
    <col min="12" max="16384" width="9" style="20"/>
  </cols>
  <sheetData>
    <row r="1" spans="1:8" s="42" customFormat="1" x14ac:dyDescent="0.55000000000000004">
      <c r="A1" s="42" t="s">
        <v>30</v>
      </c>
      <c r="B1" s="42" t="s">
        <v>39</v>
      </c>
      <c r="C1" s="42" t="s">
        <v>50</v>
      </c>
      <c r="D1" s="42" t="s">
        <v>142</v>
      </c>
      <c r="E1" s="42" t="s">
        <v>187</v>
      </c>
      <c r="F1" s="42" t="s">
        <v>191</v>
      </c>
      <c r="G1" s="20" t="s">
        <v>195</v>
      </c>
      <c r="H1" s="42" t="s">
        <v>196</v>
      </c>
    </row>
    <row r="2" spans="1:8" x14ac:dyDescent="0.55000000000000004">
      <c r="A2" s="20" t="s">
        <v>51</v>
      </c>
      <c r="B2" s="20" t="s">
        <v>88</v>
      </c>
      <c r="C2" s="20" t="s">
        <v>99</v>
      </c>
      <c r="D2" s="20" t="s">
        <v>144</v>
      </c>
      <c r="E2" s="20" t="s">
        <v>190</v>
      </c>
      <c r="F2" s="20" t="s">
        <v>192</v>
      </c>
      <c r="G2" s="20" t="s">
        <v>192</v>
      </c>
      <c r="H2" s="20" t="s">
        <v>197</v>
      </c>
    </row>
    <row r="3" spans="1:8" x14ac:dyDescent="0.55000000000000004">
      <c r="A3" s="20" t="s">
        <v>52</v>
      </c>
      <c r="B3" s="20" t="s">
        <v>89</v>
      </c>
      <c r="C3" s="20" t="s">
        <v>100</v>
      </c>
      <c r="D3" s="20" t="s">
        <v>145</v>
      </c>
      <c r="E3" s="20" t="s">
        <v>188</v>
      </c>
      <c r="F3" s="20" t="s">
        <v>193</v>
      </c>
      <c r="G3" s="20" t="s">
        <v>193</v>
      </c>
      <c r="H3" s="20" t="s">
        <v>198</v>
      </c>
    </row>
    <row r="4" spans="1:8" x14ac:dyDescent="0.55000000000000004">
      <c r="A4" s="20" t="s">
        <v>53</v>
      </c>
      <c r="B4" s="20" t="s">
        <v>90</v>
      </c>
      <c r="C4" s="20" t="s">
        <v>101</v>
      </c>
      <c r="D4" s="20" t="s">
        <v>146</v>
      </c>
      <c r="E4" s="20" t="s">
        <v>189</v>
      </c>
      <c r="F4" s="20" t="s">
        <v>194</v>
      </c>
      <c r="G4" s="20" t="s">
        <v>194</v>
      </c>
      <c r="H4" s="20" t="s">
        <v>199</v>
      </c>
    </row>
    <row r="5" spans="1:8" x14ac:dyDescent="0.55000000000000004">
      <c r="A5" s="20" t="s">
        <v>54</v>
      </c>
      <c r="B5" s="22" t="s">
        <v>91</v>
      </c>
      <c r="C5" s="20" t="s">
        <v>102</v>
      </c>
      <c r="D5" s="20" t="s">
        <v>147</v>
      </c>
      <c r="H5" s="20" t="s">
        <v>200</v>
      </c>
    </row>
    <row r="6" spans="1:8" x14ac:dyDescent="0.55000000000000004">
      <c r="A6" s="20" t="s">
        <v>55</v>
      </c>
      <c r="B6" s="20" t="s">
        <v>40</v>
      </c>
      <c r="C6" s="20" t="s">
        <v>103</v>
      </c>
      <c r="D6" s="20" t="s">
        <v>148</v>
      </c>
      <c r="H6" s="20" t="s">
        <v>201</v>
      </c>
    </row>
    <row r="7" spans="1:8" x14ac:dyDescent="0.55000000000000004">
      <c r="A7" s="20" t="s">
        <v>56</v>
      </c>
      <c r="B7" s="20" t="s">
        <v>41</v>
      </c>
      <c r="C7" s="20" t="s">
        <v>104</v>
      </c>
      <c r="D7" s="20" t="s">
        <v>149</v>
      </c>
      <c r="H7" s="20" t="s">
        <v>202</v>
      </c>
    </row>
    <row r="8" spans="1:8" x14ac:dyDescent="0.55000000000000004">
      <c r="A8" s="21" t="s">
        <v>57</v>
      </c>
      <c r="B8" s="20" t="s">
        <v>42</v>
      </c>
      <c r="C8" s="20" t="s">
        <v>105</v>
      </c>
      <c r="D8" s="20" t="s">
        <v>150</v>
      </c>
      <c r="H8" s="20" t="s">
        <v>203</v>
      </c>
    </row>
    <row r="9" spans="1:8" x14ac:dyDescent="0.55000000000000004">
      <c r="A9" s="20" t="s">
        <v>58</v>
      </c>
      <c r="B9" s="20" t="s">
        <v>92</v>
      </c>
      <c r="C9" s="20" t="s">
        <v>106</v>
      </c>
      <c r="D9" s="20" t="s">
        <v>151</v>
      </c>
      <c r="H9" s="21" t="s">
        <v>204</v>
      </c>
    </row>
    <row r="10" spans="1:8" x14ac:dyDescent="0.55000000000000004">
      <c r="A10" s="20" t="s">
        <v>59</v>
      </c>
      <c r="B10" s="20" t="s">
        <v>93</v>
      </c>
      <c r="C10" s="20" t="s">
        <v>107</v>
      </c>
      <c r="D10" s="20" t="s">
        <v>152</v>
      </c>
    </row>
    <row r="11" spans="1:8" x14ac:dyDescent="0.55000000000000004">
      <c r="A11" s="20" t="s">
        <v>60</v>
      </c>
      <c r="B11" s="20" t="s">
        <v>94</v>
      </c>
      <c r="C11" s="20" t="s">
        <v>108</v>
      </c>
      <c r="D11" s="20" t="s">
        <v>153</v>
      </c>
    </row>
    <row r="12" spans="1:8" x14ac:dyDescent="0.55000000000000004">
      <c r="A12" s="20" t="s">
        <v>61</v>
      </c>
      <c r="B12" s="20" t="s">
        <v>43</v>
      </c>
      <c r="C12" s="20" t="s">
        <v>109</v>
      </c>
      <c r="D12" s="20" t="s">
        <v>154</v>
      </c>
    </row>
    <row r="13" spans="1:8" x14ac:dyDescent="0.55000000000000004">
      <c r="A13" s="20" t="s">
        <v>62</v>
      </c>
      <c r="B13" s="20" t="s">
        <v>44</v>
      </c>
      <c r="C13" s="20" t="s">
        <v>110</v>
      </c>
      <c r="D13" s="20" t="s">
        <v>155</v>
      </c>
    </row>
    <row r="14" spans="1:8" x14ac:dyDescent="0.55000000000000004">
      <c r="A14" s="20" t="s">
        <v>63</v>
      </c>
      <c r="B14" s="20" t="s">
        <v>45</v>
      </c>
      <c r="C14" s="20" t="s">
        <v>111</v>
      </c>
      <c r="D14" s="20" t="s">
        <v>156</v>
      </c>
    </row>
    <row r="15" spans="1:8" x14ac:dyDescent="0.55000000000000004">
      <c r="A15" s="20" t="s">
        <v>64</v>
      </c>
      <c r="B15" s="20" t="s">
        <v>46</v>
      </c>
      <c r="C15" s="20" t="s">
        <v>112</v>
      </c>
      <c r="D15" s="20" t="s">
        <v>157</v>
      </c>
    </row>
    <row r="16" spans="1:8" x14ac:dyDescent="0.55000000000000004">
      <c r="A16" s="20" t="s">
        <v>65</v>
      </c>
      <c r="B16" s="20" t="s">
        <v>47</v>
      </c>
      <c r="C16" s="20" t="s">
        <v>113</v>
      </c>
      <c r="D16" s="20" t="s">
        <v>158</v>
      </c>
    </row>
    <row r="17" spans="1:4" x14ac:dyDescent="0.55000000000000004">
      <c r="A17" s="20" t="s">
        <v>66</v>
      </c>
      <c r="B17" s="20" t="s">
        <v>48</v>
      </c>
      <c r="C17" s="20" t="s">
        <v>114</v>
      </c>
      <c r="D17" s="20" t="s">
        <v>159</v>
      </c>
    </row>
    <row r="18" spans="1:4" x14ac:dyDescent="0.55000000000000004">
      <c r="A18" s="20" t="s">
        <v>67</v>
      </c>
      <c r="B18" s="20" t="s">
        <v>95</v>
      </c>
      <c r="C18" s="20" t="s">
        <v>115</v>
      </c>
      <c r="D18" s="20" t="s">
        <v>160</v>
      </c>
    </row>
    <row r="19" spans="1:4" x14ac:dyDescent="0.55000000000000004">
      <c r="A19" s="20" t="s">
        <v>68</v>
      </c>
      <c r="B19" s="20" t="s">
        <v>96</v>
      </c>
      <c r="C19" s="20" t="s">
        <v>116</v>
      </c>
      <c r="D19" s="20" t="s">
        <v>161</v>
      </c>
    </row>
    <row r="20" spans="1:4" x14ac:dyDescent="0.55000000000000004">
      <c r="A20" s="20" t="s">
        <v>69</v>
      </c>
      <c r="B20" s="20" t="s">
        <v>97</v>
      </c>
      <c r="C20" s="20" t="s">
        <v>117</v>
      </c>
      <c r="D20" s="20" t="s">
        <v>162</v>
      </c>
    </row>
    <row r="21" spans="1:4" x14ac:dyDescent="0.55000000000000004">
      <c r="A21" s="20" t="s">
        <v>33</v>
      </c>
      <c r="B21" s="20" t="s">
        <v>98</v>
      </c>
      <c r="C21" s="20" t="s">
        <v>118</v>
      </c>
      <c r="D21" s="20" t="s">
        <v>163</v>
      </c>
    </row>
    <row r="22" spans="1:4" x14ac:dyDescent="0.55000000000000004">
      <c r="A22" s="20" t="s">
        <v>34</v>
      </c>
      <c r="B22" s="20" t="s">
        <v>49</v>
      </c>
      <c r="C22" s="20" t="s">
        <v>119</v>
      </c>
      <c r="D22" s="20" t="s">
        <v>164</v>
      </c>
    </row>
    <row r="23" spans="1:4" x14ac:dyDescent="0.55000000000000004">
      <c r="A23" s="20" t="s">
        <v>35</v>
      </c>
      <c r="C23" s="20" t="s">
        <v>120</v>
      </c>
      <c r="D23" s="20" t="s">
        <v>165</v>
      </c>
    </row>
    <row r="24" spans="1:4" x14ac:dyDescent="0.55000000000000004">
      <c r="A24" s="20" t="s">
        <v>36</v>
      </c>
      <c r="C24" s="20" t="s">
        <v>121</v>
      </c>
      <c r="D24" s="20" t="s">
        <v>166</v>
      </c>
    </row>
    <row r="25" spans="1:4" x14ac:dyDescent="0.55000000000000004">
      <c r="A25" s="20" t="s">
        <v>37</v>
      </c>
      <c r="C25" s="20" t="s">
        <v>122</v>
      </c>
      <c r="D25" s="20" t="s">
        <v>167</v>
      </c>
    </row>
    <row r="26" spans="1:4" x14ac:dyDescent="0.55000000000000004">
      <c r="A26" s="20" t="s">
        <v>38</v>
      </c>
      <c r="C26" s="20" t="s">
        <v>123</v>
      </c>
      <c r="D26" s="20" t="s">
        <v>168</v>
      </c>
    </row>
    <row r="27" spans="1:4" x14ac:dyDescent="0.55000000000000004">
      <c r="A27" s="20" t="s">
        <v>70</v>
      </c>
      <c r="C27" s="20" t="s">
        <v>124</v>
      </c>
      <c r="D27" s="20" t="s">
        <v>169</v>
      </c>
    </row>
    <row r="28" spans="1:4" x14ac:dyDescent="0.55000000000000004">
      <c r="A28" s="20" t="s">
        <v>71</v>
      </c>
      <c r="C28" s="20" t="s">
        <v>131</v>
      </c>
      <c r="D28" s="20" t="s">
        <v>170</v>
      </c>
    </row>
    <row r="29" spans="1:4" x14ac:dyDescent="0.55000000000000004">
      <c r="A29" s="20" t="s">
        <v>72</v>
      </c>
      <c r="C29" s="20" t="s">
        <v>125</v>
      </c>
      <c r="D29" s="20" t="s">
        <v>171</v>
      </c>
    </row>
    <row r="30" spans="1:4" x14ac:dyDescent="0.55000000000000004">
      <c r="A30" s="20" t="s">
        <v>73</v>
      </c>
      <c r="C30" s="20" t="s">
        <v>126</v>
      </c>
      <c r="D30" s="20" t="s">
        <v>172</v>
      </c>
    </row>
    <row r="31" spans="1:4" x14ac:dyDescent="0.55000000000000004">
      <c r="A31" s="20" t="s">
        <v>74</v>
      </c>
      <c r="C31" s="20" t="s">
        <v>127</v>
      </c>
      <c r="D31" s="20" t="s">
        <v>173</v>
      </c>
    </row>
    <row r="32" spans="1:4" x14ac:dyDescent="0.55000000000000004">
      <c r="A32" s="20" t="s">
        <v>75</v>
      </c>
      <c r="C32" s="20" t="s">
        <v>128</v>
      </c>
      <c r="D32" s="20" t="s">
        <v>174</v>
      </c>
    </row>
    <row r="33" spans="1:4" x14ac:dyDescent="0.55000000000000004">
      <c r="A33" s="20" t="s">
        <v>76</v>
      </c>
      <c r="C33" s="20" t="s">
        <v>129</v>
      </c>
      <c r="D33" s="20" t="s">
        <v>175</v>
      </c>
    </row>
    <row r="34" spans="1:4" x14ac:dyDescent="0.55000000000000004">
      <c r="A34" s="20" t="s">
        <v>77</v>
      </c>
      <c r="C34" s="20" t="s">
        <v>130</v>
      </c>
      <c r="D34" s="20" t="s">
        <v>176</v>
      </c>
    </row>
    <row r="35" spans="1:4" x14ac:dyDescent="0.55000000000000004">
      <c r="A35" s="20" t="s">
        <v>78</v>
      </c>
      <c r="C35" s="20" t="s">
        <v>132</v>
      </c>
      <c r="D35" s="20" t="s">
        <v>177</v>
      </c>
    </row>
    <row r="36" spans="1:4" x14ac:dyDescent="0.55000000000000004">
      <c r="A36" s="20" t="s">
        <v>79</v>
      </c>
      <c r="C36" s="20" t="s">
        <v>133</v>
      </c>
      <c r="D36" s="20" t="s">
        <v>178</v>
      </c>
    </row>
    <row r="37" spans="1:4" x14ac:dyDescent="0.55000000000000004">
      <c r="A37" s="20" t="s">
        <v>80</v>
      </c>
      <c r="C37" s="20" t="s">
        <v>134</v>
      </c>
      <c r="D37" s="20" t="s">
        <v>179</v>
      </c>
    </row>
    <row r="38" spans="1:4" x14ac:dyDescent="0.55000000000000004">
      <c r="A38" s="20" t="s">
        <v>81</v>
      </c>
      <c r="C38" s="20" t="s">
        <v>135</v>
      </c>
      <c r="D38" s="20" t="s">
        <v>180</v>
      </c>
    </row>
    <row r="39" spans="1:4" x14ac:dyDescent="0.55000000000000004">
      <c r="A39" s="20" t="s">
        <v>82</v>
      </c>
      <c r="C39" s="20" t="s">
        <v>136</v>
      </c>
      <c r="D39" s="20" t="s">
        <v>181</v>
      </c>
    </row>
    <row r="40" spans="1:4" x14ac:dyDescent="0.55000000000000004">
      <c r="A40" s="20" t="s">
        <v>83</v>
      </c>
      <c r="C40" s="20" t="s">
        <v>137</v>
      </c>
      <c r="D40" s="20" t="s">
        <v>182</v>
      </c>
    </row>
    <row r="41" spans="1:4" x14ac:dyDescent="0.55000000000000004">
      <c r="A41" s="20" t="s">
        <v>84</v>
      </c>
      <c r="C41" s="20" t="s">
        <v>138</v>
      </c>
      <c r="D41" s="20" t="s">
        <v>183</v>
      </c>
    </row>
    <row r="42" spans="1:4" x14ac:dyDescent="0.55000000000000004">
      <c r="A42" s="20" t="s">
        <v>85</v>
      </c>
      <c r="C42" s="20" t="s">
        <v>139</v>
      </c>
      <c r="D42" s="20" t="s">
        <v>184</v>
      </c>
    </row>
    <row r="43" spans="1:4" x14ac:dyDescent="0.55000000000000004">
      <c r="A43" s="20" t="s">
        <v>86</v>
      </c>
      <c r="C43" s="20" t="s">
        <v>140</v>
      </c>
      <c r="D43" s="20" t="s">
        <v>185</v>
      </c>
    </row>
    <row r="44" spans="1:4" x14ac:dyDescent="0.55000000000000004">
      <c r="A44" s="20" t="s">
        <v>87</v>
      </c>
      <c r="C44" s="20" t="s">
        <v>141</v>
      </c>
      <c r="D44" s="20" t="s">
        <v>186</v>
      </c>
    </row>
  </sheetData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LED照明器具入力シート</vt:lpstr>
      <vt:lpstr>記入例(1)</vt:lpstr>
      <vt:lpstr>LED照明器具入力シート(2）</vt:lpstr>
      <vt:lpstr>記入例(2)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2024-12-16T21:47:56Z</dcterms:modified>
</cp:coreProperties>
</file>