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workbookProtection workbookAlgorithmName="SHA-512" workbookHashValue="9fgNU38v56YPRgqa0kKbfr5t+Whr2jrEzWzCEy/MiD6EELgxCt9j1yyZk8yD31wCGmwio4SpMKWiTJtwJ1dIpA==" workbookSaltValue="x/wCEQzDXPfJzs4aYO4XcA==" workbookSpinCount="100000" lockStructure="1"/>
  <bookViews>
    <workbookView xWindow="0" yWindow="0" windowWidth="22260" windowHeight="12650" tabRatio="880"/>
  </bookViews>
  <sheets>
    <sheet name="EHP空調入力シート（室外機）" sheetId="1" r:id="rId1"/>
    <sheet name="EHP空調入力シート（室内機）" sheetId="4" r:id="rId2"/>
    <sheet name="月間負荷相当運転日数計算（事務所）" sheetId="3" state="hidden" r:id="rId3"/>
    <sheet name="月間負荷相当運転日数計算（事務所） (3)" sheetId="12" state="hidden" r:id="rId4"/>
    <sheet name="CO2排出量削減量" sheetId="5" r:id="rId5"/>
    <sheet name="記入例（室外機）" sheetId="6" r:id="rId6"/>
    <sheet name="記入例（室内機）" sheetId="7" r:id="rId7"/>
    <sheet name="記入例（CO2排出量削減量）" sheetId="8" r:id="rId8"/>
    <sheet name="月間負荷相当運転日数計算（事務所） (2)" sheetId="9" state="hidden" r:id="rId9"/>
    <sheet name="月間負荷相当運転日数計算（事務所） (4)" sheetId="13" state="hidden" r:id="rId10"/>
    <sheet name="Sheet2" sheetId="2" state="hidden" r:id="rId11"/>
  </sheets>
  <externalReferences>
    <externalReference r:id="rId1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3" i="7" l="1"/>
  <c r="J35" i="1" l="1"/>
  <c r="N35" i="1"/>
  <c r="R35" i="1"/>
  <c r="V35" i="1"/>
  <c r="F35" i="1"/>
  <c r="J52" i="1"/>
  <c r="N52" i="1"/>
  <c r="R52" i="1"/>
  <c r="V52" i="1"/>
  <c r="F52" i="1"/>
  <c r="J52" i="4"/>
  <c r="N52" i="4"/>
  <c r="R52" i="4"/>
  <c r="V52" i="4"/>
  <c r="F52" i="4"/>
  <c r="J35" i="4"/>
  <c r="N35" i="4"/>
  <c r="R35" i="4"/>
  <c r="V35" i="4"/>
  <c r="F35" i="4"/>
  <c r="J24" i="7" l="1"/>
  <c r="N24" i="7"/>
  <c r="R24" i="7"/>
  <c r="V24" i="7"/>
  <c r="J33" i="7"/>
  <c r="N33" i="7"/>
  <c r="R33" i="7"/>
  <c r="V33" i="7"/>
  <c r="J34" i="7"/>
  <c r="N34" i="7"/>
  <c r="R34" i="7"/>
  <c r="V34" i="7"/>
  <c r="J43" i="7"/>
  <c r="N43" i="7"/>
  <c r="R43" i="7"/>
  <c r="V43" i="7"/>
  <c r="J44" i="7"/>
  <c r="N44" i="7"/>
  <c r="R44" i="7"/>
  <c r="V44" i="7"/>
  <c r="J50" i="7"/>
  <c r="N50" i="7"/>
  <c r="R50" i="7"/>
  <c r="V50" i="7"/>
  <c r="J51" i="7"/>
  <c r="N51" i="7"/>
  <c r="R51" i="7"/>
  <c r="V51" i="7"/>
  <c r="F34" i="7"/>
  <c r="N52" i="7" l="1"/>
  <c r="V35" i="7"/>
  <c r="N35" i="7"/>
  <c r="V52" i="7"/>
  <c r="R52" i="7"/>
  <c r="J52" i="7"/>
  <c r="R35" i="7"/>
  <c r="J35" i="7"/>
  <c r="J24" i="6"/>
  <c r="N24" i="6"/>
  <c r="R24" i="6"/>
  <c r="V24" i="6"/>
  <c r="J33" i="6"/>
  <c r="N33" i="6"/>
  <c r="R33" i="6"/>
  <c r="V33" i="6"/>
  <c r="J34" i="6"/>
  <c r="J35" i="6" s="1"/>
  <c r="N34" i="6"/>
  <c r="R34" i="6"/>
  <c r="V34" i="6"/>
  <c r="J43" i="6"/>
  <c r="N43" i="6"/>
  <c r="R43" i="6"/>
  <c r="V43" i="6"/>
  <c r="J44" i="6"/>
  <c r="N44" i="6"/>
  <c r="R44" i="6"/>
  <c r="V44" i="6"/>
  <c r="J50" i="6"/>
  <c r="N50" i="6"/>
  <c r="R50" i="6"/>
  <c r="V50" i="6"/>
  <c r="J51" i="6"/>
  <c r="N51" i="6"/>
  <c r="R51" i="6"/>
  <c r="V51" i="6"/>
  <c r="N24" i="4"/>
  <c r="R24" i="4"/>
  <c r="V24" i="4"/>
  <c r="N33" i="4"/>
  <c r="R33" i="4"/>
  <c r="V33" i="4"/>
  <c r="N34" i="4"/>
  <c r="R34" i="4"/>
  <c r="V34" i="4"/>
  <c r="N43" i="4"/>
  <c r="R43" i="4"/>
  <c r="V43" i="4"/>
  <c r="N44" i="4"/>
  <c r="R44" i="4"/>
  <c r="V44" i="4"/>
  <c r="N50" i="4"/>
  <c r="R50" i="4"/>
  <c r="V50" i="4"/>
  <c r="N51" i="4"/>
  <c r="R51" i="4"/>
  <c r="V51" i="4"/>
  <c r="J24" i="4"/>
  <c r="J33" i="4"/>
  <c r="J34" i="4"/>
  <c r="J43" i="4"/>
  <c r="J44" i="4"/>
  <c r="J50" i="4"/>
  <c r="J51" i="4"/>
  <c r="V52" i="6" l="1"/>
  <c r="N52" i="6"/>
  <c r="V35" i="6"/>
  <c r="R52" i="6"/>
  <c r="J52" i="6"/>
  <c r="R35" i="6"/>
  <c r="N35" i="6"/>
  <c r="J50" i="1"/>
  <c r="N50" i="1"/>
  <c r="R50" i="1"/>
  <c r="V50" i="1"/>
  <c r="J51" i="1"/>
  <c r="N51" i="1"/>
  <c r="R51" i="1"/>
  <c r="V51" i="1"/>
  <c r="N43" i="1"/>
  <c r="R43" i="1"/>
  <c r="V43" i="1"/>
  <c r="N44" i="1"/>
  <c r="R44" i="1"/>
  <c r="V44" i="1"/>
  <c r="J43" i="1"/>
  <c r="J44" i="1"/>
  <c r="J33" i="1"/>
  <c r="N33" i="1"/>
  <c r="R33" i="1"/>
  <c r="V33" i="1"/>
  <c r="J34" i="1"/>
  <c r="N34" i="1"/>
  <c r="R34" i="1"/>
  <c r="V34" i="1"/>
  <c r="V24" i="1"/>
  <c r="R24" i="1"/>
  <c r="N24" i="1"/>
  <c r="J24" i="1"/>
  <c r="F24" i="1" l="1"/>
  <c r="F24" i="4"/>
  <c r="F24" i="7"/>
  <c r="F24" i="6"/>
  <c r="F44" i="7" l="1"/>
  <c r="F43" i="7"/>
  <c r="F44" i="6"/>
  <c r="F43" i="6"/>
  <c r="F44" i="4"/>
  <c r="F43" i="4"/>
  <c r="F44" i="1"/>
  <c r="F43" i="1"/>
  <c r="C10" i="13"/>
  <c r="C9" i="13"/>
  <c r="C8" i="13"/>
  <c r="C7" i="13"/>
  <c r="C6" i="13"/>
  <c r="B10" i="13"/>
  <c r="B9" i="13"/>
  <c r="B8" i="13"/>
  <c r="B7" i="13"/>
  <c r="B6" i="13"/>
  <c r="AB3" i="13"/>
  <c r="AA3" i="13"/>
  <c r="Z3" i="13"/>
  <c r="Y3" i="13"/>
  <c r="X3" i="13"/>
  <c r="W3" i="13"/>
  <c r="V3" i="13"/>
  <c r="U3" i="13"/>
  <c r="T3" i="13"/>
  <c r="S3" i="13"/>
  <c r="R3" i="13"/>
  <c r="Q3" i="13"/>
  <c r="O3" i="13"/>
  <c r="N3" i="13"/>
  <c r="M3" i="13"/>
  <c r="L3" i="13"/>
  <c r="K3" i="13"/>
  <c r="J3" i="13"/>
  <c r="I3" i="13"/>
  <c r="H3" i="13"/>
  <c r="G3" i="13"/>
  <c r="F3" i="13"/>
  <c r="E3" i="13"/>
  <c r="D3" i="13"/>
  <c r="B6" i="12"/>
  <c r="C10" i="12"/>
  <c r="C9" i="12"/>
  <c r="C8" i="12"/>
  <c r="C7" i="12"/>
  <c r="C6" i="12"/>
  <c r="B10" i="12"/>
  <c r="B9" i="12"/>
  <c r="B8" i="12"/>
  <c r="B7" i="12"/>
  <c r="AB3" i="12"/>
  <c r="AA3" i="12"/>
  <c r="Z3" i="12"/>
  <c r="Y3" i="12"/>
  <c r="X3" i="12"/>
  <c r="W3" i="12"/>
  <c r="V3" i="12"/>
  <c r="U3" i="12"/>
  <c r="T3" i="12"/>
  <c r="S3" i="12"/>
  <c r="R3" i="12"/>
  <c r="Q3" i="12"/>
  <c r="O3" i="12"/>
  <c r="N3" i="12"/>
  <c r="M3" i="12"/>
  <c r="L3" i="12"/>
  <c r="K3" i="12"/>
  <c r="J3" i="12"/>
  <c r="I3" i="12"/>
  <c r="H3" i="12"/>
  <c r="G3" i="12"/>
  <c r="F3" i="12"/>
  <c r="E3" i="12"/>
  <c r="D3" i="12"/>
  <c r="F10" i="13" l="1"/>
  <c r="U10" i="13"/>
  <c r="J7" i="13"/>
  <c r="J8" i="13"/>
  <c r="N10" i="13"/>
  <c r="J10" i="12"/>
  <c r="N10" i="12"/>
  <c r="Z8" i="13"/>
  <c r="E10" i="13"/>
  <c r="M10" i="13"/>
  <c r="J10" i="13"/>
  <c r="R8" i="13"/>
  <c r="M9" i="13"/>
  <c r="V9" i="13"/>
  <c r="V10" i="13"/>
  <c r="E7" i="13"/>
  <c r="M7" i="13"/>
  <c r="U7" i="13"/>
  <c r="E8" i="13"/>
  <c r="M8" i="13"/>
  <c r="V8" i="13"/>
  <c r="E9" i="13"/>
  <c r="N9" i="13"/>
  <c r="Y9" i="13"/>
  <c r="I10" i="13"/>
  <c r="Q10" i="13"/>
  <c r="Z10" i="13"/>
  <c r="U8" i="13"/>
  <c r="F7" i="13"/>
  <c r="N7" i="13"/>
  <c r="Y7" i="13"/>
  <c r="F8" i="13"/>
  <c r="N8" i="13"/>
  <c r="Y8" i="13"/>
  <c r="F9" i="13"/>
  <c r="Q9" i="13"/>
  <c r="R10" i="13"/>
  <c r="Z9" i="13"/>
  <c r="R7" i="13"/>
  <c r="V7" i="13"/>
  <c r="I7" i="13"/>
  <c r="Q7" i="13"/>
  <c r="Z7" i="13"/>
  <c r="I8" i="13"/>
  <c r="Q8" i="13"/>
  <c r="I9" i="13"/>
  <c r="U9" i="13"/>
  <c r="Z6" i="13"/>
  <c r="Y10" i="13"/>
  <c r="J9" i="12"/>
  <c r="AA10" i="12"/>
  <c r="J8" i="12"/>
  <c r="F10" i="12"/>
  <c r="J6" i="12"/>
  <c r="W7" i="12"/>
  <c r="J9" i="13"/>
  <c r="R9" i="13"/>
  <c r="F6" i="13"/>
  <c r="V6" i="13"/>
  <c r="I6" i="13"/>
  <c r="Q6" i="13"/>
  <c r="Y6" i="13"/>
  <c r="E6" i="13"/>
  <c r="M6" i="13"/>
  <c r="U6" i="13"/>
  <c r="N6" i="13"/>
  <c r="J6" i="13"/>
  <c r="R6" i="13"/>
  <c r="G6" i="13"/>
  <c r="K6" i="13"/>
  <c r="O6" i="13"/>
  <c r="S6" i="13"/>
  <c r="W6" i="13"/>
  <c r="AA6" i="13"/>
  <c r="G7" i="13"/>
  <c r="K7" i="13"/>
  <c r="O7" i="13"/>
  <c r="S7" i="13"/>
  <c r="W7" i="13"/>
  <c r="AA7" i="13"/>
  <c r="G8" i="13"/>
  <c r="K8" i="13"/>
  <c r="O8" i="13"/>
  <c r="S8" i="13"/>
  <c r="W8" i="13"/>
  <c r="AA8" i="13"/>
  <c r="G9" i="13"/>
  <c r="K9" i="13"/>
  <c r="O9" i="13"/>
  <c r="S9" i="13"/>
  <c r="W9" i="13"/>
  <c r="AA9" i="13"/>
  <c r="G10" i="13"/>
  <c r="K10" i="13"/>
  <c r="O10" i="13"/>
  <c r="S10" i="13"/>
  <c r="W10" i="13"/>
  <c r="AA10" i="13"/>
  <c r="D6" i="13"/>
  <c r="H6" i="13"/>
  <c r="L6" i="13"/>
  <c r="T6" i="13"/>
  <c r="X6" i="13"/>
  <c r="AB6" i="13"/>
  <c r="D7" i="13"/>
  <c r="H7" i="13"/>
  <c r="L7" i="13"/>
  <c r="T7" i="13"/>
  <c r="X7" i="13"/>
  <c r="AB7" i="13"/>
  <c r="D8" i="13"/>
  <c r="H8" i="13"/>
  <c r="L8" i="13"/>
  <c r="T8" i="13"/>
  <c r="X8" i="13"/>
  <c r="AB8" i="13"/>
  <c r="D9" i="13"/>
  <c r="H9" i="13"/>
  <c r="L9" i="13"/>
  <c r="T9" i="13"/>
  <c r="X9" i="13"/>
  <c r="AB9" i="13"/>
  <c r="D10" i="13"/>
  <c r="H10" i="13"/>
  <c r="L10" i="13"/>
  <c r="T10" i="13"/>
  <c r="X10" i="13"/>
  <c r="AB10" i="13"/>
  <c r="G9" i="12"/>
  <c r="G7" i="12"/>
  <c r="O7" i="12"/>
  <c r="J7" i="12"/>
  <c r="N7" i="12"/>
  <c r="I10" i="12"/>
  <c r="I9" i="12"/>
  <c r="I8" i="12"/>
  <c r="I7" i="12"/>
  <c r="I6" i="12"/>
  <c r="S6" i="12"/>
  <c r="S8" i="12"/>
  <c r="AA8" i="12"/>
  <c r="R10" i="12"/>
  <c r="F6" i="12"/>
  <c r="Z7" i="12"/>
  <c r="N8" i="12"/>
  <c r="V9" i="12"/>
  <c r="V10" i="12"/>
  <c r="G6" i="12"/>
  <c r="W6" i="12"/>
  <c r="K7" i="12"/>
  <c r="S7" i="12"/>
  <c r="AA7" i="12"/>
  <c r="G8" i="12"/>
  <c r="O8" i="12"/>
  <c r="W8" i="12"/>
  <c r="W9" i="12"/>
  <c r="O9" i="12"/>
  <c r="AA9" i="12"/>
  <c r="S9" i="12"/>
  <c r="K9" i="12"/>
  <c r="Z9" i="12"/>
  <c r="Z10" i="12"/>
  <c r="E10" i="12"/>
  <c r="E9" i="12"/>
  <c r="E8" i="12"/>
  <c r="E7" i="12"/>
  <c r="E6" i="12"/>
  <c r="M10" i="12"/>
  <c r="M9" i="12"/>
  <c r="M8" i="12"/>
  <c r="M7" i="12"/>
  <c r="M6" i="12"/>
  <c r="K6" i="12"/>
  <c r="AA6" i="12"/>
  <c r="K8" i="12"/>
  <c r="R9" i="12"/>
  <c r="N6" i="12"/>
  <c r="V6" i="12"/>
  <c r="R7" i="12"/>
  <c r="F8" i="12"/>
  <c r="V8" i="12"/>
  <c r="O6" i="12"/>
  <c r="D10" i="12"/>
  <c r="D9" i="12"/>
  <c r="D8" i="12"/>
  <c r="D7" i="12"/>
  <c r="D6" i="12"/>
  <c r="H10" i="12"/>
  <c r="H9" i="12"/>
  <c r="H8" i="12"/>
  <c r="H7" i="12"/>
  <c r="H6" i="12"/>
  <c r="L10" i="12"/>
  <c r="L9" i="12"/>
  <c r="L8" i="12"/>
  <c r="L7" i="12"/>
  <c r="L6" i="12"/>
  <c r="Q10" i="12"/>
  <c r="Q9" i="12"/>
  <c r="Q8" i="12"/>
  <c r="Q7" i="12"/>
  <c r="Q6" i="12"/>
  <c r="U10" i="12"/>
  <c r="U9" i="12"/>
  <c r="U8" i="12"/>
  <c r="U7" i="12"/>
  <c r="U6" i="12"/>
  <c r="Y10" i="12"/>
  <c r="Y9" i="12"/>
  <c r="Y8" i="12"/>
  <c r="Y7" i="12"/>
  <c r="Y6" i="12"/>
  <c r="R6" i="12"/>
  <c r="Z6" i="12"/>
  <c r="F7" i="12"/>
  <c r="V7" i="12"/>
  <c r="R8" i="12"/>
  <c r="Z8" i="12"/>
  <c r="F9" i="12"/>
  <c r="N9" i="12"/>
  <c r="G10" i="12"/>
  <c r="O10" i="12"/>
  <c r="W10" i="12"/>
  <c r="T6" i="12"/>
  <c r="X6" i="12"/>
  <c r="AB6" i="12"/>
  <c r="T7" i="12"/>
  <c r="X7" i="12"/>
  <c r="AB7" i="12"/>
  <c r="T8" i="12"/>
  <c r="X8" i="12"/>
  <c r="AB8" i="12"/>
  <c r="T9" i="12"/>
  <c r="X9" i="12"/>
  <c r="AB9" i="12"/>
  <c r="T10" i="12"/>
  <c r="X10" i="12"/>
  <c r="AB10" i="12"/>
  <c r="K10" i="12"/>
  <c r="S10" i="12"/>
  <c r="P8" i="13" l="1"/>
  <c r="N36" i="6" s="1"/>
  <c r="P6" i="13"/>
  <c r="F36" i="6" s="1"/>
  <c r="AC8" i="12"/>
  <c r="N37" i="1" s="1"/>
  <c r="P10" i="13"/>
  <c r="V36" i="6" s="1"/>
  <c r="AC10" i="13"/>
  <c r="V37" i="6" s="1"/>
  <c r="AC9" i="13"/>
  <c r="R37" i="6" s="1"/>
  <c r="AC8" i="13"/>
  <c r="N37" i="6" s="1"/>
  <c r="AC7" i="13"/>
  <c r="J37" i="6" s="1"/>
  <c r="AC6" i="13"/>
  <c r="F37" i="6" s="1"/>
  <c r="P9" i="13"/>
  <c r="R36" i="6" s="1"/>
  <c r="P7" i="13"/>
  <c r="J36" i="6" s="1"/>
  <c r="P9" i="12"/>
  <c r="R36" i="1" s="1"/>
  <c r="AC9" i="12"/>
  <c r="R37" i="1" s="1"/>
  <c r="P6" i="12"/>
  <c r="F36" i="1" s="1"/>
  <c r="AC6" i="12"/>
  <c r="F37" i="1" s="1"/>
  <c r="AC10" i="12"/>
  <c r="V37" i="1" s="1"/>
  <c r="P7" i="12"/>
  <c r="J36" i="1" s="1"/>
  <c r="P10" i="12"/>
  <c r="V36" i="1" s="1"/>
  <c r="AC7" i="12"/>
  <c r="J37" i="1" s="1"/>
  <c r="P8" i="12"/>
  <c r="N36" i="1" s="1"/>
  <c r="AB3" i="9"/>
  <c r="AA3" i="9"/>
  <c r="Z3" i="9"/>
  <c r="Y3" i="9"/>
  <c r="X3" i="9"/>
  <c r="W3" i="9"/>
  <c r="V3" i="9"/>
  <c r="U3" i="9"/>
  <c r="T3" i="9"/>
  <c r="S3" i="9"/>
  <c r="R3" i="9"/>
  <c r="Q3" i="9"/>
  <c r="C10" i="9"/>
  <c r="C9" i="9"/>
  <c r="C8" i="9"/>
  <c r="C7" i="9"/>
  <c r="C6" i="9"/>
  <c r="B10" i="9"/>
  <c r="B9" i="9"/>
  <c r="B8" i="9"/>
  <c r="B7" i="9"/>
  <c r="B6" i="9"/>
  <c r="O3" i="9"/>
  <c r="O8" i="9" s="1"/>
  <c r="N3" i="9"/>
  <c r="M3" i="9"/>
  <c r="L3" i="9"/>
  <c r="K3" i="9"/>
  <c r="J3" i="9"/>
  <c r="I3" i="9"/>
  <c r="H3" i="9"/>
  <c r="G3" i="9"/>
  <c r="F3" i="9"/>
  <c r="F9" i="9" s="1"/>
  <c r="E3" i="9"/>
  <c r="D3" i="9"/>
  <c r="R38" i="1" l="1"/>
  <c r="R39" i="1" s="1"/>
  <c r="V38" i="1"/>
  <c r="V39" i="1" s="1"/>
  <c r="N38" i="1"/>
  <c r="N39" i="1" s="1"/>
  <c r="N38" i="6"/>
  <c r="N39" i="6" s="1"/>
  <c r="J6" i="9"/>
  <c r="J8" i="9"/>
  <c r="F8" i="9"/>
  <c r="F7" i="9"/>
  <c r="J10" i="9"/>
  <c r="R10" i="9"/>
  <c r="Z8" i="9"/>
  <c r="J9" i="9"/>
  <c r="F29" i="12"/>
  <c r="AA6" i="9"/>
  <c r="J7" i="9"/>
  <c r="W7" i="9"/>
  <c r="Z9" i="9"/>
  <c r="Z10" i="9"/>
  <c r="Z7" i="9"/>
  <c r="V10" i="9"/>
  <c r="V9" i="9"/>
  <c r="V6" i="9"/>
  <c r="V7" i="9"/>
  <c r="V8" i="9"/>
  <c r="R6" i="9"/>
  <c r="R8" i="9"/>
  <c r="R7" i="9"/>
  <c r="R9" i="9"/>
  <c r="F10" i="9"/>
  <c r="F6" i="9"/>
  <c r="Z6" i="9"/>
  <c r="N10" i="9"/>
  <c r="N6" i="9"/>
  <c r="N7" i="9"/>
  <c r="N8" i="9"/>
  <c r="N9" i="9"/>
  <c r="G6" i="9"/>
  <c r="W6" i="9"/>
  <c r="K7" i="9"/>
  <c r="S7" i="9"/>
  <c r="AA7" i="9"/>
  <c r="G8" i="9"/>
  <c r="K8" i="9"/>
  <c r="S8" i="9"/>
  <c r="W8" i="9"/>
  <c r="AA8" i="9"/>
  <c r="G9" i="9"/>
  <c r="K9" i="9"/>
  <c r="O9" i="9"/>
  <c r="S9" i="9"/>
  <c r="W9" i="9"/>
  <c r="AA9" i="9"/>
  <c r="G10" i="9"/>
  <c r="K10" i="9"/>
  <c r="O10" i="9"/>
  <c r="S10" i="9"/>
  <c r="W10" i="9"/>
  <c r="AA10" i="9"/>
  <c r="O6" i="9"/>
  <c r="O7" i="9"/>
  <c r="D6" i="9"/>
  <c r="H6" i="9"/>
  <c r="L6" i="9"/>
  <c r="T6" i="9"/>
  <c r="X6" i="9"/>
  <c r="AB6" i="9"/>
  <c r="D7" i="9"/>
  <c r="H7" i="9"/>
  <c r="L7" i="9"/>
  <c r="T7" i="9"/>
  <c r="X7" i="9"/>
  <c r="AB7" i="9"/>
  <c r="D8" i="9"/>
  <c r="H8" i="9"/>
  <c r="L8" i="9"/>
  <c r="T8" i="9"/>
  <c r="X8" i="9"/>
  <c r="AB8" i="9"/>
  <c r="D9" i="9"/>
  <c r="H9" i="9"/>
  <c r="L9" i="9"/>
  <c r="T9" i="9"/>
  <c r="X9" i="9"/>
  <c r="AB9" i="9"/>
  <c r="D10" i="9"/>
  <c r="H10" i="9"/>
  <c r="L10" i="9"/>
  <c r="T10" i="9"/>
  <c r="X10" i="9"/>
  <c r="AB10" i="9"/>
  <c r="K6" i="9"/>
  <c r="S6" i="9"/>
  <c r="G7" i="9"/>
  <c r="E6" i="9"/>
  <c r="I6" i="9"/>
  <c r="M6" i="9"/>
  <c r="Q6" i="9"/>
  <c r="U6" i="9"/>
  <c r="Y6" i="9"/>
  <c r="E7" i="9"/>
  <c r="I7" i="9"/>
  <c r="M7" i="9"/>
  <c r="Q7" i="9"/>
  <c r="U7" i="9"/>
  <c r="Y7" i="9"/>
  <c r="E8" i="9"/>
  <c r="I8" i="9"/>
  <c r="M8" i="9"/>
  <c r="Q8" i="9"/>
  <c r="U8" i="9"/>
  <c r="Y8" i="9"/>
  <c r="E9" i="9"/>
  <c r="I9" i="9"/>
  <c r="M9" i="9"/>
  <c r="Q9" i="9"/>
  <c r="U9" i="9"/>
  <c r="Y9" i="9"/>
  <c r="E10" i="9"/>
  <c r="I10" i="9"/>
  <c r="M10" i="9"/>
  <c r="Q10" i="9"/>
  <c r="U10" i="9"/>
  <c r="Y10" i="9"/>
  <c r="F33" i="7"/>
  <c r="F35" i="7" s="1"/>
  <c r="F51" i="7"/>
  <c r="F50" i="7"/>
  <c r="S15" i="7"/>
  <c r="S14" i="7"/>
  <c r="F34" i="6"/>
  <c r="F33" i="6"/>
  <c r="F51" i="6"/>
  <c r="F50" i="6"/>
  <c r="S15" i="6"/>
  <c r="S14" i="6"/>
  <c r="J37" i="7" l="1"/>
  <c r="R37" i="7"/>
  <c r="N54" i="7"/>
  <c r="V54" i="7"/>
  <c r="R54" i="7"/>
  <c r="F37" i="7"/>
  <c r="N37" i="7"/>
  <c r="V37" i="7"/>
  <c r="J54" i="7"/>
  <c r="F54" i="7"/>
  <c r="J36" i="7"/>
  <c r="R36" i="7"/>
  <c r="R38" i="7" s="1"/>
  <c r="R39" i="7" s="1"/>
  <c r="N55" i="7"/>
  <c r="N56" i="7" s="1"/>
  <c r="V53" i="7"/>
  <c r="F53" i="7"/>
  <c r="F36" i="7"/>
  <c r="F38" i="7" s="1"/>
  <c r="F39" i="7" s="1"/>
  <c r="R53" i="7"/>
  <c r="R55" i="7" s="1"/>
  <c r="R56" i="7" s="1"/>
  <c r="N36" i="7"/>
  <c r="V36" i="7"/>
  <c r="J53" i="7"/>
  <c r="F52" i="7"/>
  <c r="F52" i="6"/>
  <c r="F35" i="6"/>
  <c r="J38" i="1"/>
  <c r="J39" i="1" s="1"/>
  <c r="R38" i="6"/>
  <c r="R39" i="6" s="1"/>
  <c r="J38" i="6"/>
  <c r="J39" i="6" s="1"/>
  <c r="V38" i="6"/>
  <c r="V39" i="6" s="1"/>
  <c r="AC9" i="9"/>
  <c r="R54" i="6" s="1"/>
  <c r="AC7" i="9"/>
  <c r="J54" i="6" s="1"/>
  <c r="P10" i="9"/>
  <c r="V53" i="6" s="1"/>
  <c r="P8" i="9"/>
  <c r="N53" i="6" s="1"/>
  <c r="P6" i="9"/>
  <c r="F53" i="6" s="1"/>
  <c r="AC10" i="9"/>
  <c r="V54" i="6" s="1"/>
  <c r="AC8" i="9"/>
  <c r="N54" i="6" s="1"/>
  <c r="AC6" i="9"/>
  <c r="F54" i="6" s="1"/>
  <c r="P9" i="9"/>
  <c r="R53" i="6" s="1"/>
  <c r="P7" i="9"/>
  <c r="J53" i="6" s="1"/>
  <c r="N38" i="7" l="1"/>
  <c r="N39" i="7" s="1"/>
  <c r="J55" i="7"/>
  <c r="J56" i="7" s="1"/>
  <c r="V55" i="7"/>
  <c r="V56" i="7" s="1"/>
  <c r="V38" i="7"/>
  <c r="V39" i="7" s="1"/>
  <c r="R57" i="7"/>
  <c r="N57" i="7"/>
  <c r="J38" i="7"/>
  <c r="J39" i="7" s="1"/>
  <c r="F55" i="7"/>
  <c r="F56" i="7" s="1"/>
  <c r="F57" i="7" s="1"/>
  <c r="J57" i="7" l="1"/>
  <c r="V57" i="7"/>
  <c r="J55" i="6"/>
  <c r="J56" i="6" s="1"/>
  <c r="J57" i="6" s="1"/>
  <c r="N55" i="6"/>
  <c r="N56" i="6" s="1"/>
  <c r="N57" i="6" s="1"/>
  <c r="V55" i="6"/>
  <c r="V56" i="6" s="1"/>
  <c r="V57" i="6" s="1"/>
  <c r="R55" i="6"/>
  <c r="R56" i="6" s="1"/>
  <c r="R57" i="6" s="1"/>
  <c r="Z39" i="7"/>
  <c r="C6" i="8" s="1"/>
  <c r="Z56" i="7"/>
  <c r="W63" i="7" l="1"/>
  <c r="C7" i="8"/>
  <c r="W61" i="7"/>
  <c r="F34" i="4"/>
  <c r="F33" i="4"/>
  <c r="F51" i="4"/>
  <c r="F50" i="4"/>
  <c r="S15" i="4"/>
  <c r="S14" i="4"/>
  <c r="R36" i="4" l="1"/>
  <c r="N53" i="4"/>
  <c r="J36" i="4"/>
  <c r="F36" i="4"/>
  <c r="N36" i="4"/>
  <c r="V36" i="4"/>
  <c r="V53" i="4"/>
  <c r="F53" i="4"/>
  <c r="R53" i="4"/>
  <c r="J53" i="4"/>
  <c r="N37" i="4"/>
  <c r="V37" i="4"/>
  <c r="R54" i="4"/>
  <c r="J54" i="4"/>
  <c r="F54" i="4"/>
  <c r="R37" i="4"/>
  <c r="J37" i="4"/>
  <c r="J38" i="4" s="1"/>
  <c r="J39" i="4" s="1"/>
  <c r="F37" i="4"/>
  <c r="V54" i="4"/>
  <c r="N54" i="4"/>
  <c r="F34" i="1"/>
  <c r="F33" i="1"/>
  <c r="F51" i="1"/>
  <c r="F50" i="1"/>
  <c r="J55" i="4" l="1"/>
  <c r="J56" i="4" s="1"/>
  <c r="J57" i="4" s="1"/>
  <c r="V38" i="4"/>
  <c r="V39" i="4" s="1"/>
  <c r="N55" i="4"/>
  <c r="N56" i="4" s="1"/>
  <c r="R55" i="4"/>
  <c r="R56" i="4" s="1"/>
  <c r="V55" i="4"/>
  <c r="V56" i="4" s="1"/>
  <c r="N38" i="4"/>
  <c r="N39" i="4" s="1"/>
  <c r="R38" i="4"/>
  <c r="R39" i="4" s="1"/>
  <c r="C10" i="3"/>
  <c r="C9" i="3"/>
  <c r="C8" i="3"/>
  <c r="C7" i="3"/>
  <c r="C6" i="3"/>
  <c r="B10" i="3"/>
  <c r="B9" i="3"/>
  <c r="B8" i="3"/>
  <c r="B7" i="3"/>
  <c r="B6" i="3"/>
  <c r="V57" i="4" l="1"/>
  <c r="N57" i="4"/>
  <c r="R57" i="4"/>
  <c r="R3" i="3"/>
  <c r="S3" i="3"/>
  <c r="T3" i="3"/>
  <c r="U3" i="3"/>
  <c r="V3" i="3"/>
  <c r="W3" i="3"/>
  <c r="X3" i="3"/>
  <c r="Y3" i="3"/>
  <c r="Z3" i="3"/>
  <c r="AA3" i="3"/>
  <c r="AB3" i="3"/>
  <c r="Q3" i="3"/>
  <c r="E3" i="3"/>
  <c r="F3" i="3"/>
  <c r="G3" i="3"/>
  <c r="H3" i="3"/>
  <c r="I3" i="3"/>
  <c r="J3" i="3"/>
  <c r="K3" i="3"/>
  <c r="L3" i="3"/>
  <c r="M3" i="3"/>
  <c r="N3" i="3"/>
  <c r="O3" i="3"/>
  <c r="D3" i="3"/>
  <c r="N10" i="3" l="1"/>
  <c r="N9" i="3"/>
  <c r="N6" i="3"/>
  <c r="N8" i="3"/>
  <c r="N7" i="3"/>
  <c r="Z10" i="3"/>
  <c r="Z9" i="3"/>
  <c r="Z8" i="3"/>
  <c r="Z7" i="3"/>
  <c r="Z6" i="3"/>
  <c r="J10" i="3" l="1"/>
  <c r="J9" i="3"/>
  <c r="J8" i="3"/>
  <c r="J7" i="3"/>
  <c r="J6" i="3"/>
  <c r="O10" i="3"/>
  <c r="O9" i="3"/>
  <c r="O8" i="3"/>
  <c r="O7" i="3"/>
  <c r="O6" i="3"/>
  <c r="F10" i="3"/>
  <c r="F9" i="3"/>
  <c r="F6" i="3"/>
  <c r="F7" i="3"/>
  <c r="F8" i="3"/>
  <c r="I8" i="3"/>
  <c r="I10" i="3"/>
  <c r="I6" i="3"/>
  <c r="I9" i="3"/>
  <c r="I7" i="3"/>
  <c r="D9" i="3"/>
  <c r="D8" i="3"/>
  <c r="D10" i="3"/>
  <c r="D7" i="3"/>
  <c r="D6" i="3"/>
  <c r="K10" i="3"/>
  <c r="K9" i="3"/>
  <c r="K8" i="3"/>
  <c r="K7" i="3"/>
  <c r="K6" i="3"/>
  <c r="X9" i="3"/>
  <c r="X8" i="3"/>
  <c r="X7" i="3"/>
  <c r="X6" i="3"/>
  <c r="X10" i="3"/>
  <c r="M8" i="3"/>
  <c r="M10" i="3"/>
  <c r="M9" i="3"/>
  <c r="M6" i="3"/>
  <c r="M7" i="3"/>
  <c r="AB9" i="3"/>
  <c r="AB8" i="3"/>
  <c r="AB7" i="3"/>
  <c r="AB6" i="3"/>
  <c r="AB10" i="3"/>
  <c r="V10" i="3"/>
  <c r="V9" i="3"/>
  <c r="V7" i="3"/>
  <c r="V8" i="3"/>
  <c r="V6" i="3"/>
  <c r="U8" i="3"/>
  <c r="U10" i="3"/>
  <c r="U6" i="3"/>
  <c r="U9" i="3"/>
  <c r="U7" i="3"/>
  <c r="E8" i="3"/>
  <c r="E10" i="3"/>
  <c r="E6" i="3"/>
  <c r="E7" i="3"/>
  <c r="E9" i="3"/>
  <c r="W10" i="3"/>
  <c r="W9" i="3"/>
  <c r="W8" i="3"/>
  <c r="W7" i="3"/>
  <c r="W6" i="3"/>
  <c r="G10" i="3"/>
  <c r="G9" i="3"/>
  <c r="G8" i="3"/>
  <c r="G7" i="3"/>
  <c r="G6" i="3"/>
  <c r="T9" i="3"/>
  <c r="T8" i="3"/>
  <c r="T10" i="3"/>
  <c r="T7" i="3"/>
  <c r="T6" i="3"/>
  <c r="H9" i="3"/>
  <c r="H8" i="3"/>
  <c r="H7" i="3"/>
  <c r="H6" i="3"/>
  <c r="H10" i="3"/>
  <c r="R10" i="3"/>
  <c r="R9" i="3"/>
  <c r="R8" i="3"/>
  <c r="R7" i="3"/>
  <c r="R6" i="3"/>
  <c r="Q8" i="3"/>
  <c r="Q10" i="3"/>
  <c r="Q6" i="3"/>
  <c r="Q9" i="3"/>
  <c r="Q7" i="3"/>
  <c r="L9" i="3"/>
  <c r="L8" i="3"/>
  <c r="L7" i="3"/>
  <c r="L6" i="3"/>
  <c r="L10" i="3"/>
  <c r="S10" i="3"/>
  <c r="S9" i="3"/>
  <c r="S8" i="3"/>
  <c r="S7" i="3"/>
  <c r="S6" i="3"/>
  <c r="Y8" i="3"/>
  <c r="Y10" i="3"/>
  <c r="Y6" i="3"/>
  <c r="Y7" i="3"/>
  <c r="Y9" i="3"/>
  <c r="AA10" i="3"/>
  <c r="AA9" i="3"/>
  <c r="AA8" i="3"/>
  <c r="AA7" i="3"/>
  <c r="AA6" i="3"/>
  <c r="AC7" i="3" l="1"/>
  <c r="J54" i="1" s="1"/>
  <c r="AC8" i="3"/>
  <c r="N54" i="1" s="1"/>
  <c r="P10" i="3"/>
  <c r="V53" i="1" s="1"/>
  <c r="AC9" i="3"/>
  <c r="R54" i="1" s="1"/>
  <c r="AC6" i="3"/>
  <c r="P8" i="3"/>
  <c r="N53" i="1" s="1"/>
  <c r="P9" i="3"/>
  <c r="R53" i="1" s="1"/>
  <c r="AC10" i="3"/>
  <c r="V54" i="1" s="1"/>
  <c r="P6" i="3"/>
  <c r="P7" i="3"/>
  <c r="J53" i="1" s="1"/>
  <c r="F29" i="3" l="1"/>
  <c r="N55" i="1"/>
  <c r="N56" i="1" s="1"/>
  <c r="N57" i="1" s="1"/>
  <c r="F53" i="1"/>
  <c r="F54" i="1"/>
  <c r="S15" i="1"/>
  <c r="S14" i="1"/>
  <c r="R55" i="1" l="1"/>
  <c r="R56" i="1" s="1"/>
  <c r="R57" i="1" s="1"/>
  <c r="J55" i="1"/>
  <c r="J56" i="1" s="1"/>
  <c r="J57" i="1" s="1"/>
  <c r="V55" i="1"/>
  <c r="V56" i="1" s="1"/>
  <c r="V57" i="1" s="1"/>
  <c r="F38" i="6"/>
  <c r="F39" i="6" s="1"/>
  <c r="Z39" i="6" s="1"/>
  <c r="B6" i="8" s="1"/>
  <c r="D6" i="8" s="1"/>
  <c r="F55" i="6"/>
  <c r="F56" i="6" s="1"/>
  <c r="F55" i="1"/>
  <c r="F56" i="1" s="1"/>
  <c r="F38" i="4"/>
  <c r="F39" i="4" s="1"/>
  <c r="F55" i="4"/>
  <c r="F56" i="4" s="1"/>
  <c r="F38" i="1"/>
  <c r="F39" i="1" s="1"/>
  <c r="Z56" i="6" l="1"/>
  <c r="W61" i="6" s="1"/>
  <c r="F57" i="6"/>
  <c r="W63" i="6" s="1"/>
  <c r="Z39" i="1"/>
  <c r="B6" i="5" s="1"/>
  <c r="Z56" i="4"/>
  <c r="Z56" i="1"/>
  <c r="W61" i="1" s="1"/>
  <c r="Z39" i="4"/>
  <c r="C6" i="5" s="1"/>
  <c r="F57" i="1"/>
  <c r="F57" i="4"/>
  <c r="C7" i="5" l="1"/>
  <c r="W61" i="4"/>
  <c r="B7" i="8"/>
  <c r="D7" i="8" s="1"/>
  <c r="D8" i="8" s="1"/>
  <c r="D9" i="8" s="1"/>
  <c r="W63" i="1"/>
  <c r="W63" i="4"/>
  <c r="D6" i="5"/>
  <c r="B7" i="5"/>
  <c r="D7" i="5" l="1"/>
  <c r="D8" i="5" s="1"/>
  <c r="D9" i="5" s="1"/>
</calcChain>
</file>

<file path=xl/sharedStrings.xml><?xml version="1.0" encoding="utf-8"?>
<sst xmlns="http://schemas.openxmlformats.org/spreadsheetml/2006/main" count="632" uniqueCount="116">
  <si>
    <t>4月</t>
    <rPh sb="1" eb="2">
      <t>ガツ</t>
    </rPh>
    <phoneticPr fontId="1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</si>
  <si>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</si>
  <si>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</si>
  <si>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</si>
  <si>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</si>
  <si>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</si>
  <si>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</si>
  <si>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</si>
  <si>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</si>
  <si>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</si>
  <si>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</si>
  <si>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</si>
  <si>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冷房</t>
    <rPh sb="0" eb="2">
      <t>レイボウ</t>
    </rPh>
    <phoneticPr fontId="1"/>
  </si>
  <si>
    <t>暖房</t>
    <rPh sb="0" eb="2">
      <t>ダンボウ</t>
    </rPh>
    <phoneticPr fontId="1"/>
  </si>
  <si>
    <t>年度合計</t>
    <rPh sb="0" eb="2">
      <t>ネンド</t>
    </rPh>
    <rPh sb="2" eb="4">
      <t>ゴウケイ</t>
    </rPh>
    <phoneticPr fontId="1"/>
  </si>
  <si>
    <t>消費電力から計算</t>
    <rPh sb="0" eb="4">
      <t>ショウヒデンリョク</t>
    </rPh>
    <rPh sb="6" eb="8">
      <t>ケイサン</t>
    </rPh>
    <phoneticPr fontId="1"/>
  </si>
  <si>
    <t>室名</t>
    <rPh sb="0" eb="1">
      <t>シツ</t>
    </rPh>
    <rPh sb="1" eb="2">
      <t>メイ</t>
    </rPh>
    <phoneticPr fontId="1"/>
  </si>
  <si>
    <t>計算結果</t>
    <rPh sb="0" eb="4">
      <t>ケイサンケッカ</t>
    </rPh>
    <phoneticPr fontId="1"/>
  </si>
  <si>
    <t>型番</t>
    <rPh sb="0" eb="2">
      <t>カタバン</t>
    </rPh>
    <phoneticPr fontId="1"/>
  </si>
  <si>
    <t>台数（台）</t>
    <rPh sb="0" eb="2">
      <t>ダイスウ</t>
    </rPh>
    <rPh sb="3" eb="4">
      <t>ダイ</t>
    </rPh>
    <phoneticPr fontId="1"/>
  </si>
  <si>
    <t>冷房</t>
    <rPh sb="0" eb="2">
      <t>レイボウ</t>
    </rPh>
    <phoneticPr fontId="1"/>
  </si>
  <si>
    <t>暖房</t>
    <rPh sb="0" eb="2">
      <t>ダンボウ</t>
    </rPh>
    <phoneticPr fontId="1"/>
  </si>
  <si>
    <t>定格能力</t>
    <rPh sb="0" eb="2">
      <t>テイカク</t>
    </rPh>
    <rPh sb="2" eb="4">
      <t>ノウリョク</t>
    </rPh>
    <phoneticPr fontId="1"/>
  </si>
  <si>
    <t>APF</t>
    <phoneticPr fontId="1"/>
  </si>
  <si>
    <t>COP</t>
    <phoneticPr fontId="1"/>
  </si>
  <si>
    <t>消費電力量</t>
    <rPh sb="0" eb="2">
      <t>ショウヒ</t>
    </rPh>
    <rPh sb="2" eb="4">
      <t>デンリョク</t>
    </rPh>
    <rPh sb="4" eb="5">
      <t>リョウ</t>
    </rPh>
    <phoneticPr fontId="1"/>
  </si>
  <si>
    <t>年間</t>
    <rPh sb="0" eb="2">
      <t>ネンカン</t>
    </rPh>
    <phoneticPr fontId="1"/>
  </si>
  <si>
    <t>（ｈ/日）</t>
    <phoneticPr fontId="1"/>
  </si>
  <si>
    <t>（kW/台）</t>
    <phoneticPr fontId="1"/>
  </si>
  <si>
    <t>（kWh/年）</t>
    <phoneticPr fontId="1"/>
  </si>
  <si>
    <t>計算方法（注2）</t>
    <rPh sb="0" eb="2">
      <t>ケイサン</t>
    </rPh>
    <rPh sb="2" eb="4">
      <t>ホウホウ</t>
    </rPh>
    <rPh sb="5" eb="6">
      <t>チュウ</t>
    </rPh>
    <phoneticPr fontId="1"/>
  </si>
  <si>
    <t>空調運転日数（注1）</t>
    <rPh sb="0" eb="2">
      <t>クウチョウ</t>
    </rPh>
    <rPh sb="2" eb="4">
      <t>ウンテン</t>
    </rPh>
    <rPh sb="4" eb="6">
      <t>ニッスウ</t>
    </rPh>
    <rPh sb="5" eb="6">
      <t>スウ</t>
    </rPh>
    <rPh sb="7" eb="8">
      <t>チュウ</t>
    </rPh>
    <phoneticPr fontId="1"/>
  </si>
  <si>
    <t>耐用年数（年）</t>
    <rPh sb="0" eb="2">
      <t>タイヨウ</t>
    </rPh>
    <rPh sb="2" eb="4">
      <t>ネンスウ</t>
    </rPh>
    <rPh sb="5" eb="6">
      <t>ネン</t>
    </rPh>
    <phoneticPr fontId="1"/>
  </si>
  <si>
    <t>CO2排出量（ｔ-CO2/年）</t>
    <rPh sb="3" eb="5">
      <t>ハイシュツ</t>
    </rPh>
    <rPh sb="5" eb="6">
      <t>リョウ</t>
    </rPh>
    <phoneticPr fontId="1"/>
  </si>
  <si>
    <t>定格消費電力</t>
    <rPh sb="0" eb="2">
      <t>テイカク</t>
    </rPh>
    <rPh sb="2" eb="4">
      <t>ショウヒ</t>
    </rPh>
    <rPh sb="4" eb="6">
      <t>デンリョク</t>
    </rPh>
    <phoneticPr fontId="1"/>
  </si>
  <si>
    <t>CO2排出削減量（ｔ-CO2/年）</t>
    <rPh sb="3" eb="5">
      <t>ハイシュツ</t>
    </rPh>
    <rPh sb="5" eb="7">
      <t>サクゲン</t>
    </rPh>
    <rPh sb="7" eb="8">
      <t>リョウ</t>
    </rPh>
    <phoneticPr fontId="1"/>
  </si>
  <si>
    <t>計算方法</t>
    <rPh sb="0" eb="4">
      <t>ケイサンホウホウ</t>
    </rPh>
    <phoneticPr fontId="1"/>
  </si>
  <si>
    <t>APFから計算</t>
    <rPh sb="5" eb="7">
      <t>ケイサン</t>
    </rPh>
    <phoneticPr fontId="1"/>
  </si>
  <si>
    <t>設備の種類</t>
    <rPh sb="0" eb="2">
      <t>セツビ</t>
    </rPh>
    <rPh sb="3" eb="5">
      <t>シュルイ</t>
    </rPh>
    <phoneticPr fontId="1"/>
  </si>
  <si>
    <t>耐用年数</t>
    <rPh sb="0" eb="2">
      <t>タイヨウ</t>
    </rPh>
    <rPh sb="2" eb="4">
      <t>ネンスウ</t>
    </rPh>
    <phoneticPr fontId="1"/>
  </si>
  <si>
    <t>出典</t>
    <rPh sb="0" eb="2">
      <t>シュッテン</t>
    </rPh>
    <phoneticPr fontId="1"/>
  </si>
  <si>
    <t>家庭用</t>
    <rPh sb="0" eb="3">
      <t>カテイヨウ</t>
    </rPh>
    <phoneticPr fontId="1"/>
  </si>
  <si>
    <t>法定耐用年数</t>
    <rPh sb="0" eb="6">
      <t>ホウテイタイヨウネンスウ</t>
    </rPh>
    <phoneticPr fontId="1"/>
  </si>
  <si>
    <t>定数</t>
    <rPh sb="0" eb="2">
      <t>テイスウ</t>
    </rPh>
    <phoneticPr fontId="1"/>
  </si>
  <si>
    <t>項目</t>
    <rPh sb="0" eb="2">
      <t>コウモク</t>
    </rPh>
    <phoneticPr fontId="5"/>
  </si>
  <si>
    <t>値</t>
    <rPh sb="0" eb="1">
      <t>アタイ</t>
    </rPh>
    <phoneticPr fontId="1"/>
  </si>
  <si>
    <t>耐用年数[年]</t>
    <rPh sb="0" eb="4">
      <t>タイヨウネンスウ</t>
    </rPh>
    <rPh sb="5" eb="6">
      <t>ネン</t>
    </rPh>
    <phoneticPr fontId="5"/>
  </si>
  <si>
    <t>CO2排出係数[ｔ-CO2/kWh]</t>
    <rPh sb="3" eb="5">
      <t>ハイシュツ</t>
    </rPh>
    <rPh sb="5" eb="6">
      <t>ガカリ</t>
    </rPh>
    <phoneticPr fontId="5"/>
  </si>
  <si>
    <t>No.</t>
    <phoneticPr fontId="1"/>
  </si>
  <si>
    <t>台数</t>
    <rPh sb="0" eb="2">
      <t>ダイスウ</t>
    </rPh>
    <phoneticPr fontId="1"/>
  </si>
  <si>
    <t>月間負荷相当運転日数［日・台／月］</t>
    <rPh sb="0" eb="2">
      <t>ゲッカン</t>
    </rPh>
    <rPh sb="4" eb="6">
      <t>ソウトウ</t>
    </rPh>
    <rPh sb="6" eb="8">
      <t>ウンテン</t>
    </rPh>
    <rPh sb="8" eb="10">
      <t>ニッスウ</t>
    </rPh>
    <rPh sb="13" eb="14">
      <t>ダイ</t>
    </rPh>
    <phoneticPr fontId="1"/>
  </si>
  <si>
    <t>月間負荷相当運転日数［日・台／月］</t>
    <rPh sb="0" eb="2">
      <t>ゲッカン</t>
    </rPh>
    <phoneticPr fontId="1"/>
  </si>
  <si>
    <r>
      <t xml:space="preserve">年間負荷相当運転日数
</t>
    </r>
    <r>
      <rPr>
        <sz val="6"/>
        <rFont val="UD デジタル 教科書体 N-R"/>
        <family val="1"/>
        <charset val="128"/>
      </rPr>
      <t>[日・台／年]</t>
    </r>
    <rPh sb="0" eb="2">
      <t>ネンカン</t>
    </rPh>
    <rPh sb="2" eb="4">
      <t>フカ</t>
    </rPh>
    <rPh sb="4" eb="6">
      <t>ソウトウ</t>
    </rPh>
    <rPh sb="6" eb="8">
      <t>ウンテン</t>
    </rPh>
    <rPh sb="8" eb="10">
      <t>ニッスウ</t>
    </rPh>
    <rPh sb="12" eb="13">
      <t>ニチ</t>
    </rPh>
    <rPh sb="14" eb="15">
      <t>ダイ</t>
    </rPh>
    <rPh sb="16" eb="17">
      <t>ネン</t>
    </rPh>
    <phoneticPr fontId="1"/>
  </si>
  <si>
    <t>空調使用日数［日/月］</t>
    <rPh sb="0" eb="4">
      <t>クウチョウシヨウ</t>
    </rPh>
    <rPh sb="4" eb="6">
      <t>ニッスウ</t>
    </rPh>
    <rPh sb="7" eb="8">
      <t>ニチ</t>
    </rPh>
    <rPh sb="9" eb="10">
      <t>ツキ</t>
    </rPh>
    <phoneticPr fontId="1"/>
  </si>
  <si>
    <t>平均負荷率［％］</t>
    <rPh sb="0" eb="2">
      <t>ヘイキン</t>
    </rPh>
    <rPh sb="2" eb="4">
      <t>フカ</t>
    </rPh>
    <rPh sb="4" eb="5">
      <t>リツ</t>
    </rPh>
    <phoneticPr fontId="1"/>
  </si>
  <si>
    <t>事務所</t>
    <rPh sb="0" eb="2">
      <t>ジム</t>
    </rPh>
    <rPh sb="2" eb="3">
      <t>ショ</t>
    </rPh>
    <phoneticPr fontId="1"/>
  </si>
  <si>
    <t>年間CO2排出削減量[ｔ-CO2/年]</t>
    <rPh sb="0" eb="2">
      <t>ネンカン</t>
    </rPh>
    <rPh sb="5" eb="7">
      <t>ハイシュツ</t>
    </rPh>
    <rPh sb="7" eb="9">
      <t>サクゲン</t>
    </rPh>
    <rPh sb="9" eb="10">
      <t>リョウ</t>
    </rPh>
    <phoneticPr fontId="1"/>
  </si>
  <si>
    <t>№</t>
    <phoneticPr fontId="1"/>
  </si>
  <si>
    <t>PUHY-J560BM-B1</t>
    <phoneticPr fontId="1"/>
  </si>
  <si>
    <t>CU-P160H7B</t>
    <phoneticPr fontId="1"/>
  </si>
  <si>
    <t>使用時間</t>
    <rPh sb="0" eb="2">
      <t>シヨウ</t>
    </rPh>
    <rPh sb="2" eb="4">
      <t>ジカン</t>
    </rPh>
    <phoneticPr fontId="1"/>
  </si>
  <si>
    <t>室外機</t>
    <rPh sb="0" eb="3">
      <t>シツガイキ</t>
    </rPh>
    <phoneticPr fontId="1"/>
  </si>
  <si>
    <t>室内機</t>
    <rPh sb="0" eb="3">
      <t>シツナイキ</t>
    </rPh>
    <phoneticPr fontId="1"/>
  </si>
  <si>
    <t>設置場所</t>
    <rPh sb="0" eb="2">
      <t>セッチ</t>
    </rPh>
    <rPh sb="2" eb="4">
      <t>バショ</t>
    </rPh>
    <phoneticPr fontId="1"/>
  </si>
  <si>
    <t>PL-RP80BA5</t>
    <phoneticPr fontId="1"/>
  </si>
  <si>
    <t>CS-P80U7HB</t>
    <phoneticPr fontId="1"/>
  </si>
  <si>
    <t>台数（台）</t>
    <rPh sb="0" eb="2">
      <t>ダイスウ</t>
    </rPh>
    <rPh sb="3" eb="4">
      <t>ダイ</t>
    </rPh>
    <phoneticPr fontId="1"/>
  </si>
  <si>
    <t>CO2排出量削減量</t>
    <rPh sb="3" eb="5">
      <t>ハイシュツ</t>
    </rPh>
    <rPh sb="5" eb="6">
      <t>リョウ</t>
    </rPh>
    <rPh sb="6" eb="8">
      <t>サクゲン</t>
    </rPh>
    <rPh sb="8" eb="9">
      <t>リョウ</t>
    </rPh>
    <phoneticPr fontId="1"/>
  </si>
  <si>
    <t>計</t>
    <rPh sb="0" eb="1">
      <t>ケイ</t>
    </rPh>
    <phoneticPr fontId="1"/>
  </si>
  <si>
    <t>（単位：ｔ-CO2/年）</t>
    <rPh sb="1" eb="3">
      <t>タンイ</t>
    </rPh>
    <rPh sb="10" eb="11">
      <t>ネン</t>
    </rPh>
    <phoneticPr fontId="1"/>
  </si>
  <si>
    <t>（参考様式）</t>
    <rPh sb="1" eb="3">
      <t>サンコウ</t>
    </rPh>
    <rPh sb="3" eb="5">
      <t>ヨウシキ</t>
    </rPh>
    <phoneticPr fontId="1"/>
  </si>
  <si>
    <t>累計CO2排出削減量[ｔ-CO2]</t>
    <rPh sb="0" eb="2">
      <t>ルイケイ</t>
    </rPh>
    <rPh sb="5" eb="7">
      <t>ハイシュツ</t>
    </rPh>
    <rPh sb="7" eb="9">
      <t>サクゲン</t>
    </rPh>
    <rPh sb="9" eb="10">
      <t>リョウ</t>
    </rPh>
    <phoneticPr fontId="1"/>
  </si>
  <si>
    <t>補足説明</t>
    <rPh sb="0" eb="2">
      <t>ホソク</t>
    </rPh>
    <rPh sb="2" eb="4">
      <t>セツメイ</t>
    </rPh>
    <phoneticPr fontId="1"/>
  </si>
  <si>
    <t>PUHY-J560BM-B2</t>
  </si>
  <si>
    <t>CU-P160H8B</t>
  </si>
  <si>
    <t>PL-RP80BA6</t>
  </si>
  <si>
    <t>CS-P80U8HB</t>
  </si>
  <si>
    <t>既設の空調設備</t>
    <rPh sb="0" eb="2">
      <t>キセツ</t>
    </rPh>
    <rPh sb="3" eb="5">
      <t>クウチョウ</t>
    </rPh>
    <rPh sb="5" eb="7">
      <t>セツビ</t>
    </rPh>
    <phoneticPr fontId="1"/>
  </si>
  <si>
    <t>導入予定の空調設備</t>
    <rPh sb="0" eb="2">
      <t>ドウニュウ</t>
    </rPh>
    <rPh sb="2" eb="4">
      <t>ヨテイ</t>
    </rPh>
    <rPh sb="5" eb="7">
      <t>クウチョウ</t>
    </rPh>
    <rPh sb="7" eb="9">
      <t>セツビ</t>
    </rPh>
    <phoneticPr fontId="1"/>
  </si>
  <si>
    <t>温室効果ガス排出量算定・報告・公表制度の電気事業者別排出係数（令和6年度提出用）における代替値</t>
    <rPh sb="31" eb="33">
      <t>レイワ</t>
    </rPh>
    <rPh sb="34" eb="36">
      <t>ネンド</t>
    </rPh>
    <rPh sb="36" eb="39">
      <t>テイシュツヨウ</t>
    </rPh>
    <rPh sb="44" eb="47">
      <t>ダイタイチ</t>
    </rPh>
    <phoneticPr fontId="1"/>
  </si>
  <si>
    <t>【入力要領】</t>
    <rPh sb="1" eb="3">
      <t>ニュウリョク</t>
    </rPh>
    <rPh sb="3" eb="5">
      <t>ヨウリョウ</t>
    </rPh>
    <phoneticPr fontId="1"/>
  </si>
  <si>
    <t>空調運転日数</t>
    <rPh sb="0" eb="2">
      <t>クウチョウ</t>
    </rPh>
    <rPh sb="2" eb="4">
      <t>ウンテン</t>
    </rPh>
    <rPh sb="4" eb="6">
      <t>ニッスウ</t>
    </rPh>
    <rPh sb="5" eb="6">
      <t>スウ</t>
    </rPh>
    <phoneticPr fontId="1"/>
  </si>
  <si>
    <t>①</t>
    <phoneticPr fontId="1"/>
  </si>
  <si>
    <t>青色のセル</t>
    <rPh sb="0" eb="2">
      <t>アオイロ</t>
    </rPh>
    <phoneticPr fontId="1"/>
  </si>
  <si>
    <t>：数値を入力してください。</t>
    <rPh sb="1" eb="3">
      <t>スウチ</t>
    </rPh>
    <rPh sb="4" eb="6">
      <t>ニュウリョク</t>
    </rPh>
    <phoneticPr fontId="1"/>
  </si>
  <si>
    <t>②</t>
    <phoneticPr fontId="1"/>
  </si>
  <si>
    <t>緑色のセル</t>
    <rPh sb="0" eb="2">
      <t>ミドリイロ</t>
    </rPh>
    <phoneticPr fontId="1"/>
  </si>
  <si>
    <t>計算方法</t>
    <rPh sb="0" eb="2">
      <t>ケイサン</t>
    </rPh>
    <rPh sb="2" eb="4">
      <t>ホウホウ</t>
    </rPh>
    <phoneticPr fontId="1"/>
  </si>
  <si>
    <t>メーカー</t>
    <phoneticPr fontId="1"/>
  </si>
  <si>
    <t>③</t>
    <phoneticPr fontId="1"/>
  </si>
  <si>
    <t>黄色のセル</t>
    <rPh sb="0" eb="2">
      <t>キイロ</t>
    </rPh>
    <phoneticPr fontId="1"/>
  </si>
  <si>
    <t>：リストから選択してください。</t>
    <rPh sb="6" eb="8">
      <t>センタク</t>
    </rPh>
    <phoneticPr fontId="1"/>
  </si>
  <si>
    <t>④</t>
    <phoneticPr fontId="1"/>
  </si>
  <si>
    <t>　業務用エアコン以外の場合、「家庭用」を選択してください。</t>
    <rPh sb="1" eb="4">
      <t>ギョウムヨウ</t>
    </rPh>
    <rPh sb="8" eb="10">
      <t>イガイ</t>
    </rPh>
    <rPh sb="11" eb="13">
      <t>バアイ</t>
    </rPh>
    <rPh sb="15" eb="18">
      <t>カテイヨウ</t>
    </rPh>
    <rPh sb="20" eb="22">
      <t>センタク</t>
    </rPh>
    <phoneticPr fontId="1"/>
  </si>
  <si>
    <t>業務用（冷房能力22kW以下）</t>
    <rPh sb="0" eb="3">
      <t>ギョウムヨウ</t>
    </rPh>
    <rPh sb="4" eb="6">
      <t>レイボウ</t>
    </rPh>
    <rPh sb="6" eb="8">
      <t>ノウリョク</t>
    </rPh>
    <rPh sb="12" eb="14">
      <t>イカ</t>
    </rPh>
    <phoneticPr fontId="1"/>
  </si>
  <si>
    <t>業務用（その他）</t>
    <rPh sb="0" eb="2">
      <t>ギョウム</t>
    </rPh>
    <rPh sb="2" eb="3">
      <t>ヨウ</t>
    </rPh>
    <rPh sb="6" eb="7">
      <t>タ</t>
    </rPh>
    <phoneticPr fontId="1"/>
  </si>
  <si>
    <r>
      <t>空調更新に係るCO2排出削減量計算シート（事務所/</t>
    </r>
    <r>
      <rPr>
        <b/>
        <u/>
        <sz val="16"/>
        <rFont val="UD デジタル 教科書体 N-R"/>
        <family val="1"/>
        <charset val="128"/>
      </rPr>
      <t>室外機</t>
    </r>
    <r>
      <rPr>
        <b/>
        <sz val="16"/>
        <rFont val="UD デジタル 教科書体 N-R"/>
        <family val="1"/>
        <charset val="128"/>
      </rPr>
      <t>）</t>
    </r>
    <rPh sb="0" eb="2">
      <t>クウチョウ</t>
    </rPh>
    <rPh sb="2" eb="4">
      <t>コウシン</t>
    </rPh>
    <rPh sb="5" eb="6">
      <t>カカ</t>
    </rPh>
    <rPh sb="10" eb="12">
      <t>ハイシュツ</t>
    </rPh>
    <rPh sb="12" eb="14">
      <t>サクゲン</t>
    </rPh>
    <rPh sb="15" eb="17">
      <t>ケイサン</t>
    </rPh>
    <rPh sb="21" eb="23">
      <t>ジム</t>
    </rPh>
    <rPh sb="23" eb="24">
      <t>ショ</t>
    </rPh>
    <rPh sb="25" eb="28">
      <t>シツガイキ</t>
    </rPh>
    <phoneticPr fontId="1"/>
  </si>
  <si>
    <r>
      <t>空調更新に係るCO2排出削減量計算シート（事務所/</t>
    </r>
    <r>
      <rPr>
        <b/>
        <u/>
        <sz val="16"/>
        <rFont val="UD デジタル 教科書体 N-R"/>
        <family val="1"/>
        <charset val="128"/>
      </rPr>
      <t>室内機</t>
    </r>
    <r>
      <rPr>
        <b/>
        <sz val="16"/>
        <rFont val="UD デジタル 教科書体 N-R"/>
        <family val="1"/>
        <charset val="128"/>
      </rPr>
      <t>）</t>
    </r>
    <rPh sb="0" eb="2">
      <t>クウチョウ</t>
    </rPh>
    <rPh sb="2" eb="4">
      <t>コウシン</t>
    </rPh>
    <rPh sb="5" eb="6">
      <t>カカ</t>
    </rPh>
    <rPh sb="10" eb="12">
      <t>ハイシュツ</t>
    </rPh>
    <rPh sb="12" eb="14">
      <t>サクゲン</t>
    </rPh>
    <rPh sb="15" eb="17">
      <t>ケイサン</t>
    </rPh>
    <rPh sb="21" eb="23">
      <t>ジム</t>
    </rPh>
    <rPh sb="23" eb="24">
      <t>ショ</t>
    </rPh>
    <rPh sb="25" eb="28">
      <t>シツナイキ</t>
    </rPh>
    <phoneticPr fontId="1"/>
  </si>
  <si>
    <t>空調更新に係るCO2排出削減量計算シート（事務所/室外機＋室内機）</t>
    <rPh sb="21" eb="23">
      <t>ジム</t>
    </rPh>
    <rPh sb="23" eb="24">
      <t>ショ</t>
    </rPh>
    <rPh sb="25" eb="28">
      <t>シツガイキ</t>
    </rPh>
    <rPh sb="29" eb="32">
      <t>シツナイキ</t>
    </rPh>
    <phoneticPr fontId="1"/>
  </si>
  <si>
    <t>三菱</t>
    <rPh sb="0" eb="2">
      <t>ミツビシ</t>
    </rPh>
    <phoneticPr fontId="1"/>
  </si>
  <si>
    <t>ナショナル</t>
    <phoneticPr fontId="1"/>
  </si>
  <si>
    <t>CU-P160H9B</t>
  </si>
  <si>
    <t>PUHY-J560BM-B3</t>
  </si>
  <si>
    <t>東芝</t>
    <rPh sb="0" eb="2">
      <t>トウシバ</t>
    </rPh>
    <phoneticPr fontId="1"/>
  </si>
  <si>
    <t>CS-P80U9HB</t>
  </si>
  <si>
    <t>PL-RP80BA7</t>
  </si>
  <si>
    <t>Ver.1</t>
    <phoneticPr fontId="1"/>
  </si>
  <si>
    <t>１F事務室</t>
    <rPh sb="2" eb="5">
      <t>ジムシツ</t>
    </rPh>
    <phoneticPr fontId="1"/>
  </si>
  <si>
    <t>２F会議室</t>
    <rPh sb="2" eb="5">
      <t>カイギシツ</t>
    </rPh>
    <phoneticPr fontId="1"/>
  </si>
  <si>
    <t>３F事務室</t>
    <rPh sb="2" eb="5">
      <t>ジムシツ</t>
    </rPh>
    <phoneticPr fontId="1"/>
  </si>
  <si>
    <t>：設置場所（例：1F事務室）を記入してください。メーカー・型番は、カタログ等から転記してください。</t>
    <rPh sb="10" eb="13">
      <t>ジムシツ</t>
    </rPh>
    <phoneticPr fontId="1"/>
  </si>
  <si>
    <t>冷暖</t>
    <rPh sb="0" eb="2">
      <t>レイダン</t>
    </rPh>
    <phoneticPr fontId="1"/>
  </si>
  <si>
    <t>：業務用エアコンの場合、「業務用（冷房能力22kW以下）、「業務用（その他）」から選択してください。</t>
    <rPh sb="9" eb="11">
      <t>バアイ</t>
    </rPh>
    <rPh sb="13" eb="16">
      <t>ギョウムヨウ</t>
    </rPh>
    <rPh sb="17" eb="19">
      <t>レイボウ</t>
    </rPh>
    <rPh sb="19" eb="21">
      <t>ノウリョク</t>
    </rPh>
    <rPh sb="25" eb="27">
      <t>イカ</t>
    </rPh>
    <rPh sb="30" eb="33">
      <t>ギョウムヨウ</t>
    </rPh>
    <rPh sb="36" eb="37">
      <t>タ</t>
    </rPh>
    <rPh sb="41" eb="43">
      <t>センタク</t>
    </rPh>
    <phoneticPr fontId="1"/>
  </si>
  <si>
    <t>※</t>
    <phoneticPr fontId="1"/>
  </si>
  <si>
    <t>「ビル用マルチ」を導入する場合に限ります。「店舗・事業所・家庭用」及び「設備用」を導入する場合は入力不要です。</t>
    <rPh sb="3" eb="4">
      <t>ヨウ</t>
    </rPh>
    <rPh sb="9" eb="11">
      <t>ドウニュウ</t>
    </rPh>
    <rPh sb="13" eb="15">
      <t>バアイ</t>
    </rPh>
    <rPh sb="16" eb="17">
      <t>カギ</t>
    </rPh>
    <rPh sb="22" eb="24">
      <t>テンポ</t>
    </rPh>
    <rPh sb="25" eb="28">
      <t>ジギョウショ</t>
    </rPh>
    <rPh sb="29" eb="32">
      <t>カテイヨウ</t>
    </rPh>
    <rPh sb="33" eb="34">
      <t>オヨ</t>
    </rPh>
    <rPh sb="36" eb="38">
      <t>セツビ</t>
    </rPh>
    <rPh sb="38" eb="39">
      <t>ヨウ</t>
    </rPh>
    <rPh sb="41" eb="43">
      <t>ドウニュウ</t>
    </rPh>
    <rPh sb="45" eb="47">
      <t>バアイ</t>
    </rPh>
    <rPh sb="48" eb="50">
      <t>ニュウリョク</t>
    </rPh>
    <rPh sb="50" eb="52">
      <t>フヨウ</t>
    </rPh>
    <phoneticPr fontId="1"/>
  </si>
  <si>
    <t>記入例</t>
    <rPh sb="0" eb="2">
      <t>キニュウ</t>
    </rPh>
    <rPh sb="2" eb="3">
      <t>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</si>
</sst>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0.0_);[Red]\(0.0\)"/>
    <numFmt numFmtId="177" formatCode="0_);[Red]\(0\)"/>
    <numFmt numFmtId="178" formatCode="#,##0.000000;[Red]\-#,##0.000000"/>
    <numFmt numFmtId="179" formatCode="0.0_ "/>
    <numFmt numFmtId="180" formatCode="#,##0_ "/>
    <numFmt numFmtId="181" formatCode="0.00_ "/>
    <numFmt numFmtId="182" formatCode="#,##0.00_ "/>
    <numFmt numFmtId="183" formatCode="0_ "/>
  </numFmts>
  <fonts count="28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2"/>
      <name val="UD デジタル 教科書体 NK-R"/>
      <family val="1"/>
      <charset val="128"/>
    </font>
    <font>
      <sz val="11"/>
      <color theme="1"/>
      <name val="UD デジタル 教科書体 NK-R"/>
      <family val="1"/>
      <charset val="128"/>
    </font>
    <font>
      <sz val="6"/>
      <name val="ＭＳ 明朝"/>
      <family val="1"/>
      <charset val="128"/>
    </font>
    <font>
      <sz val="11"/>
      <name val="UD デジタル 教科書体 NK-R"/>
      <family val="1"/>
      <charset val="128"/>
    </font>
    <font>
      <sz val="11"/>
      <color theme="1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2"/>
      <color theme="1"/>
      <name val="UD デジタル 教科書体 NK-R"/>
      <family val="1"/>
      <charset val="128"/>
    </font>
    <font>
      <b/>
      <sz val="12"/>
      <color theme="1"/>
      <name val="UD デジタル 教科書体 N-R"/>
      <family val="1"/>
      <charset val="128"/>
    </font>
    <font>
      <sz val="10"/>
      <color theme="1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b/>
      <sz val="14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b/>
      <sz val="14"/>
      <color theme="1"/>
      <name val="UD デジタル 教科書体 N-R"/>
      <family val="1"/>
      <charset val="128"/>
    </font>
    <font>
      <sz val="11"/>
      <color rgb="FF000000"/>
      <name val="UD デジタル 教科書体 NK-R"/>
      <family val="1"/>
      <charset val="128"/>
    </font>
    <font>
      <sz val="6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b/>
      <sz val="16"/>
      <color rgb="FFFF0000"/>
      <name val="UD デジタル 教科書体 N-R"/>
      <family val="1"/>
      <charset val="128"/>
    </font>
    <font>
      <sz val="11"/>
      <color theme="1"/>
      <name val="UD デジタル 教科書体 NP-R"/>
      <family val="1"/>
      <charset val="128"/>
    </font>
    <font>
      <b/>
      <sz val="16"/>
      <color theme="1"/>
      <name val="UD デジタル 教科書体 N-R"/>
      <family val="1"/>
      <charset val="128"/>
    </font>
    <font>
      <sz val="12"/>
      <color theme="1"/>
      <name val="UD デジタル 教科書体 NP-R"/>
      <family val="1"/>
      <charset val="128"/>
    </font>
    <font>
      <b/>
      <sz val="12"/>
      <color rgb="FFFF0000"/>
      <name val="UD デジタル 教科書体 NP-B"/>
      <family val="1"/>
      <charset val="128"/>
    </font>
    <font>
      <b/>
      <u/>
      <sz val="16"/>
      <name val="UD デジタル 教科書体 N-R"/>
      <family val="1"/>
      <charset val="128"/>
    </font>
    <font>
      <b/>
      <u/>
      <sz val="14"/>
      <color rgb="FFFF0000"/>
      <name val="游ゴシック"/>
      <family val="3"/>
      <charset val="128"/>
      <scheme val="minor"/>
    </font>
    <font>
      <b/>
      <sz val="11"/>
      <color rgb="FFFF0000"/>
      <name val="UD デジタル 教科書体 N-R"/>
      <family val="1"/>
      <charset val="128"/>
    </font>
    <font>
      <b/>
      <sz val="16"/>
      <color theme="0"/>
      <name val="UD デジタル 教科書体 N-R"/>
      <family val="1"/>
      <charset val="128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1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271">
    <xf numFmtId="0" fontId="0" fillId="0" borderId="0" xfId="0"/>
    <xf numFmtId="0" fontId="7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38" fontId="16" fillId="0" borderId="0" xfId="1" applyFont="1" applyBorder="1" applyAlignment="1">
      <alignment vertical="center"/>
    </xf>
    <xf numFmtId="0" fontId="4" fillId="0" borderId="19" xfId="0" applyFont="1" applyBorder="1" applyAlignment="1">
      <alignment horizontal="center" vertical="center"/>
    </xf>
    <xf numFmtId="38" fontId="3" fillId="4" borderId="11" xfId="1" applyFont="1" applyFill="1" applyBorder="1" applyAlignment="1">
      <alignment vertical="center"/>
    </xf>
    <xf numFmtId="0" fontId="4" fillId="0" borderId="11" xfId="0" applyFont="1" applyBorder="1" applyAlignment="1">
      <alignment vertical="center" shrinkToFit="1"/>
    </xf>
    <xf numFmtId="0" fontId="1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left"/>
    </xf>
    <xf numFmtId="0" fontId="4" fillId="0" borderId="18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8" fillId="0" borderId="0" xfId="0" applyFont="1" applyAlignment="1">
      <alignment vertical="center"/>
    </xf>
    <xf numFmtId="176" fontId="8" fillId="2" borderId="21" xfId="0" applyNumberFormat="1" applyFont="1" applyFill="1" applyBorder="1" applyAlignment="1">
      <alignment horizontal="center" vertical="center"/>
    </xf>
    <xf numFmtId="176" fontId="8" fillId="2" borderId="22" xfId="0" applyNumberFormat="1" applyFont="1" applyFill="1" applyBorder="1" applyAlignment="1">
      <alignment horizontal="center" vertical="center"/>
    </xf>
    <xf numFmtId="176" fontId="8" fillId="2" borderId="23" xfId="0" applyNumberFormat="1" applyFont="1" applyFill="1" applyBorder="1" applyAlignment="1">
      <alignment horizontal="center" vertical="center"/>
    </xf>
    <xf numFmtId="176" fontId="8" fillId="5" borderId="25" xfId="0" applyNumberFormat="1" applyFont="1" applyFill="1" applyBorder="1" applyAlignment="1">
      <alignment horizontal="center" vertical="center"/>
    </xf>
    <xf numFmtId="176" fontId="8" fillId="5" borderId="22" xfId="0" applyNumberFormat="1" applyFont="1" applyFill="1" applyBorder="1" applyAlignment="1">
      <alignment horizontal="center" vertical="center"/>
    </xf>
    <xf numFmtId="176" fontId="8" fillId="5" borderId="23" xfId="0" applyNumberFormat="1" applyFont="1" applyFill="1" applyBorder="1" applyAlignment="1">
      <alignment horizontal="center" vertical="center"/>
    </xf>
    <xf numFmtId="177" fontId="8" fillId="4" borderId="22" xfId="0" applyNumberFormat="1" applyFont="1" applyFill="1" applyBorder="1" applyAlignment="1">
      <alignment vertical="center"/>
    </xf>
    <xf numFmtId="177" fontId="8" fillId="4" borderId="25" xfId="0" applyNumberFormat="1" applyFont="1" applyFill="1" applyBorder="1" applyAlignment="1">
      <alignment vertical="center"/>
    </xf>
    <xf numFmtId="176" fontId="8" fillId="2" borderId="21" xfId="0" applyNumberFormat="1" applyFont="1" applyFill="1" applyBorder="1" applyAlignment="1">
      <alignment vertical="center"/>
    </xf>
    <xf numFmtId="176" fontId="8" fillId="2" borderId="22" xfId="0" applyNumberFormat="1" applyFont="1" applyFill="1" applyBorder="1" applyAlignment="1">
      <alignment vertical="center"/>
    </xf>
    <xf numFmtId="176" fontId="8" fillId="2" borderId="23" xfId="0" applyNumberFormat="1" applyFont="1" applyFill="1" applyBorder="1" applyAlignment="1">
      <alignment vertical="center"/>
    </xf>
    <xf numFmtId="176" fontId="8" fillId="5" borderId="25" xfId="0" applyNumberFormat="1" applyFont="1" applyFill="1" applyBorder="1" applyAlignment="1">
      <alignment vertical="center"/>
    </xf>
    <xf numFmtId="176" fontId="8" fillId="5" borderId="22" xfId="0" applyNumberFormat="1" applyFont="1" applyFill="1" applyBorder="1" applyAlignment="1">
      <alignment vertical="center"/>
    </xf>
    <xf numFmtId="176" fontId="8" fillId="5" borderId="23" xfId="0" applyNumberFormat="1" applyFont="1" applyFill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4" borderId="9" xfId="0" applyFont="1" applyFill="1" applyBorder="1" applyAlignment="1">
      <alignment vertical="center" shrinkToFit="1"/>
    </xf>
    <xf numFmtId="38" fontId="8" fillId="4" borderId="9" xfId="0" applyNumberFormat="1" applyFont="1" applyFill="1" applyBorder="1" applyAlignment="1">
      <alignment vertical="center"/>
    </xf>
    <xf numFmtId="176" fontId="8" fillId="4" borderId="28" xfId="0" applyNumberFormat="1" applyFont="1" applyFill="1" applyBorder="1" applyAlignment="1">
      <alignment vertical="center"/>
    </xf>
    <xf numFmtId="176" fontId="8" fillId="4" borderId="2" xfId="0" applyNumberFormat="1" applyFont="1" applyFill="1" applyBorder="1" applyAlignment="1">
      <alignment vertical="center"/>
    </xf>
    <xf numFmtId="176" fontId="8" fillId="4" borderId="29" xfId="0" applyNumberFormat="1" applyFont="1" applyFill="1" applyBorder="1" applyAlignment="1">
      <alignment vertical="center"/>
    </xf>
    <xf numFmtId="176" fontId="8" fillId="4" borderId="30" xfId="0" applyNumberFormat="1" applyFont="1" applyFill="1" applyBorder="1" applyAlignment="1">
      <alignment vertical="center"/>
    </xf>
    <xf numFmtId="176" fontId="8" fillId="4" borderId="31" xfId="0" applyNumberFormat="1" applyFont="1" applyFill="1" applyBorder="1" applyAlignment="1">
      <alignment vertical="center"/>
    </xf>
    <xf numFmtId="0" fontId="8" fillId="0" borderId="10" xfId="0" applyFont="1" applyBorder="1" applyAlignment="1">
      <alignment horizontal="center" vertical="center" wrapText="1"/>
    </xf>
    <xf numFmtId="176" fontId="8" fillId="4" borderId="32" xfId="0" applyNumberFormat="1" applyFont="1" applyFill="1" applyBorder="1" applyAlignment="1">
      <alignment vertical="center"/>
    </xf>
    <xf numFmtId="176" fontId="8" fillId="4" borderId="1" xfId="0" applyNumberFormat="1" applyFont="1" applyFill="1" applyBorder="1" applyAlignment="1">
      <alignment vertical="center"/>
    </xf>
    <xf numFmtId="176" fontId="8" fillId="4" borderId="33" xfId="0" applyNumberFormat="1" applyFont="1" applyFill="1" applyBorder="1" applyAlignment="1">
      <alignment vertical="center"/>
    </xf>
    <xf numFmtId="176" fontId="8" fillId="4" borderId="34" xfId="0" applyNumberFormat="1" applyFont="1" applyFill="1" applyBorder="1" applyAlignment="1">
      <alignment vertical="center"/>
    </xf>
    <xf numFmtId="176" fontId="8" fillId="4" borderId="35" xfId="0" applyNumberFormat="1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176" fontId="8" fillId="0" borderId="0" xfId="0" applyNumberFormat="1" applyFont="1" applyAlignment="1">
      <alignment horizontal="center" vertical="center"/>
    </xf>
    <xf numFmtId="176" fontId="8" fillId="0" borderId="0" xfId="0" applyNumberFormat="1" applyFont="1" applyAlignment="1">
      <alignment vertical="center"/>
    </xf>
    <xf numFmtId="177" fontId="8" fillId="4" borderId="5" xfId="0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178" fontId="3" fillId="4" borderId="13" xfId="1" applyNumberFormat="1" applyFont="1" applyFill="1" applyBorder="1" applyAlignment="1">
      <alignment vertical="center"/>
    </xf>
    <xf numFmtId="176" fontId="8" fillId="4" borderId="40" xfId="0" applyNumberFormat="1" applyFont="1" applyFill="1" applyBorder="1" applyAlignment="1">
      <alignment vertical="center"/>
    </xf>
    <xf numFmtId="176" fontId="8" fillId="4" borderId="41" xfId="0" applyNumberFormat="1" applyFont="1" applyFill="1" applyBorder="1" applyAlignment="1">
      <alignment vertical="center"/>
    </xf>
    <xf numFmtId="0" fontId="8" fillId="0" borderId="42" xfId="0" applyFont="1" applyBorder="1" applyAlignment="1">
      <alignment horizontal="center" vertical="center" wrapText="1"/>
    </xf>
    <xf numFmtId="176" fontId="8" fillId="4" borderId="43" xfId="0" applyNumberFormat="1" applyFont="1" applyFill="1" applyBorder="1" applyAlignment="1">
      <alignment vertical="center"/>
    </xf>
    <xf numFmtId="176" fontId="8" fillId="4" borderId="44" xfId="0" applyNumberFormat="1" applyFont="1" applyFill="1" applyBorder="1" applyAlignment="1">
      <alignment vertical="center"/>
    </xf>
    <xf numFmtId="176" fontId="8" fillId="4" borderId="45" xfId="0" applyNumberFormat="1" applyFont="1" applyFill="1" applyBorder="1" applyAlignment="1">
      <alignment vertical="center"/>
    </xf>
    <xf numFmtId="176" fontId="8" fillId="4" borderId="46" xfId="0" applyNumberFormat="1" applyFont="1" applyFill="1" applyBorder="1" applyAlignment="1">
      <alignment vertical="center"/>
    </xf>
    <xf numFmtId="176" fontId="8" fillId="4" borderId="47" xfId="0" applyNumberFormat="1" applyFont="1" applyFill="1" applyBorder="1" applyAlignment="1">
      <alignment vertical="center"/>
    </xf>
    <xf numFmtId="176" fontId="8" fillId="4" borderId="48" xfId="0" applyNumberFormat="1" applyFont="1" applyFill="1" applyBorder="1" applyAlignment="1">
      <alignment vertical="center"/>
    </xf>
    <xf numFmtId="0" fontId="8" fillId="4" borderId="11" xfId="0" applyFont="1" applyFill="1" applyBorder="1" applyAlignment="1">
      <alignment vertical="center" shrinkToFit="1"/>
    </xf>
    <xf numFmtId="38" fontId="8" fillId="4" borderId="11" xfId="0" applyNumberFormat="1" applyFont="1" applyFill="1" applyBorder="1" applyAlignment="1">
      <alignment vertical="center"/>
    </xf>
    <xf numFmtId="0" fontId="21" fillId="0" borderId="0" xfId="0" applyFont="1"/>
    <xf numFmtId="181" fontId="7" fillId="0" borderId="0" xfId="0" applyNumberFormat="1" applyFont="1" applyAlignment="1">
      <alignment vertical="center"/>
    </xf>
    <xf numFmtId="0" fontId="22" fillId="0" borderId="1" xfId="0" applyFont="1" applyBorder="1"/>
    <xf numFmtId="182" fontId="20" fillId="0" borderId="1" xfId="0" applyNumberFormat="1" applyFont="1" applyBorder="1" applyAlignment="1">
      <alignment horizontal="right"/>
    </xf>
    <xf numFmtId="0" fontId="22" fillId="0" borderId="1" xfId="0" applyFont="1" applyBorder="1" applyAlignment="1">
      <alignment horizontal="center"/>
    </xf>
    <xf numFmtId="182" fontId="20" fillId="0" borderId="57" xfId="0" applyNumberFormat="1" applyFont="1" applyBorder="1" applyAlignment="1">
      <alignment horizontal="right"/>
    </xf>
    <xf numFmtId="0" fontId="25" fillId="0" borderId="0" xfId="0" applyFont="1"/>
    <xf numFmtId="0" fontId="0" fillId="0" borderId="13" xfId="0" applyBorder="1"/>
    <xf numFmtId="0" fontId="7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0" xfId="0" applyProtection="1"/>
    <xf numFmtId="0" fontId="10" fillId="0" borderId="0" xfId="0" applyFont="1" applyAlignment="1" applyProtection="1">
      <alignment vertical="center"/>
    </xf>
    <xf numFmtId="0" fontId="11" fillId="0" borderId="1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181" fontId="7" fillId="0" borderId="0" xfId="0" applyNumberFormat="1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1" fillId="2" borderId="1" xfId="0" applyFont="1" applyFill="1" applyBorder="1" applyAlignment="1" applyProtection="1">
      <alignment horizontal="center" vertical="center"/>
      <protection locked="0"/>
    </xf>
    <xf numFmtId="0" fontId="22" fillId="6" borderId="1" xfId="0" applyFont="1" applyFill="1" applyBorder="1"/>
    <xf numFmtId="182" fontId="23" fillId="6" borderId="1" xfId="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right" vertical="center"/>
    </xf>
    <xf numFmtId="0" fontId="16" fillId="0" borderId="0" xfId="0" applyFont="1" applyAlignment="1">
      <alignment horizontal="left" vertical="center" wrapText="1"/>
    </xf>
    <xf numFmtId="0" fontId="11" fillId="0" borderId="1" xfId="0" applyFont="1" applyBorder="1" applyAlignment="1" applyProtection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7" fillId="0" borderId="1" xfId="0" applyFont="1" applyBorder="1" applyAlignment="1" applyProtection="1">
      <alignment vertical="center" textRotation="255"/>
    </xf>
    <xf numFmtId="0" fontId="7" fillId="8" borderId="5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7" fillId="0" borderId="1" xfId="0" applyFont="1" applyBorder="1" applyAlignment="1">
      <alignment vertical="center" textRotation="255"/>
    </xf>
    <xf numFmtId="0" fontId="11" fillId="0" borderId="0" xfId="0" applyFont="1" applyBorder="1" applyAlignment="1">
      <alignment horizontal="center" vertical="center"/>
    </xf>
    <xf numFmtId="0" fontId="7" fillId="0" borderId="0" xfId="0" applyFont="1" applyAlignment="1" applyProtection="1">
      <alignment vertical="center" shrinkToFit="1"/>
    </xf>
    <xf numFmtId="0" fontId="7" fillId="0" borderId="0" xfId="0" applyFont="1" applyAlignment="1">
      <alignment vertical="center" shrinkToFit="1"/>
    </xf>
    <xf numFmtId="0" fontId="7" fillId="0" borderId="0" xfId="0" applyFont="1" applyAlignment="1">
      <alignment horizontal="center" vertical="center"/>
    </xf>
    <xf numFmtId="0" fontId="7" fillId="0" borderId="55" xfId="0" applyFont="1" applyBorder="1" applyAlignment="1" applyProtection="1">
      <alignment horizontal="center" vertical="center" textRotation="255"/>
    </xf>
    <xf numFmtId="0" fontId="7" fillId="0" borderId="56" xfId="0" applyFont="1" applyBorder="1" applyAlignment="1" applyProtection="1">
      <alignment horizontal="center" vertical="center" textRotation="255"/>
    </xf>
    <xf numFmtId="0" fontId="7" fillId="0" borderId="2" xfId="0" applyFont="1" applyBorder="1" applyAlignment="1" applyProtection="1">
      <alignment horizontal="center" vertical="center" textRotation="255"/>
    </xf>
    <xf numFmtId="0" fontId="13" fillId="0" borderId="7" xfId="0" applyFont="1" applyBorder="1" applyAlignment="1" applyProtection="1">
      <alignment horizontal="left" vertical="center"/>
    </xf>
    <xf numFmtId="0" fontId="13" fillId="0" borderId="36" xfId="0" applyFont="1" applyBorder="1" applyAlignment="1" applyProtection="1">
      <alignment horizontal="left" vertical="center"/>
    </xf>
    <xf numFmtId="0" fontId="13" fillId="0" borderId="8" xfId="0" applyFont="1" applyBorder="1" applyAlignment="1" applyProtection="1">
      <alignment horizontal="left" vertical="center"/>
    </xf>
    <xf numFmtId="0" fontId="13" fillId="0" borderId="17" xfId="0" applyFont="1" applyBorder="1" applyAlignment="1" applyProtection="1">
      <alignment horizontal="left" vertical="center"/>
    </xf>
    <xf numFmtId="0" fontId="13" fillId="0" borderId="20" xfId="0" applyFont="1" applyBorder="1" applyAlignment="1" applyProtection="1">
      <alignment horizontal="left" vertical="center"/>
    </xf>
    <xf numFmtId="0" fontId="13" fillId="0" borderId="14" xfId="0" applyFont="1" applyBorder="1" applyAlignment="1" applyProtection="1">
      <alignment horizontal="left" vertical="center"/>
    </xf>
    <xf numFmtId="180" fontId="7" fillId="0" borderId="1" xfId="0" applyNumberFormat="1" applyFont="1" applyBorder="1" applyAlignment="1" applyProtection="1">
      <alignment horizontal="center" vertical="center"/>
    </xf>
    <xf numFmtId="181" fontId="7" fillId="0" borderId="1" xfId="0" applyNumberFormat="1" applyFont="1" applyBorder="1" applyAlignment="1" applyProtection="1">
      <alignment horizontal="center" vertical="center"/>
    </xf>
    <xf numFmtId="181" fontId="19" fillId="3" borderId="7" xfId="0" applyNumberFormat="1" applyFont="1" applyFill="1" applyBorder="1" applyAlignment="1" applyProtection="1">
      <alignment horizontal="center" vertical="center" shrinkToFit="1"/>
    </xf>
    <xf numFmtId="181" fontId="19" fillId="3" borderId="36" xfId="0" applyNumberFormat="1" applyFont="1" applyFill="1" applyBorder="1" applyAlignment="1" applyProtection="1">
      <alignment horizontal="center" vertical="center" shrinkToFit="1"/>
    </xf>
    <xf numFmtId="0" fontId="19" fillId="3" borderId="8" xfId="0" applyFont="1" applyFill="1" applyBorder="1" applyAlignment="1" applyProtection="1">
      <alignment horizontal="center" vertical="center" shrinkToFit="1"/>
    </xf>
    <xf numFmtId="0" fontId="19" fillId="3" borderId="17" xfId="0" applyFont="1" applyFill="1" applyBorder="1" applyAlignment="1" applyProtection="1">
      <alignment horizontal="center" vertical="center" shrinkToFit="1"/>
    </xf>
    <xf numFmtId="0" fontId="19" fillId="3" borderId="20" xfId="0" applyFont="1" applyFill="1" applyBorder="1" applyAlignment="1" applyProtection="1">
      <alignment horizontal="center" vertical="center" shrinkToFit="1"/>
    </xf>
    <xf numFmtId="0" fontId="19" fillId="3" borderId="14" xfId="0" applyFont="1" applyFill="1" applyBorder="1" applyAlignment="1" applyProtection="1">
      <alignment horizontal="center" vertical="center" shrinkToFit="1"/>
    </xf>
    <xf numFmtId="181" fontId="7" fillId="2" borderId="1" xfId="0" applyNumberFormat="1" applyFont="1" applyFill="1" applyBorder="1" applyAlignment="1" applyProtection="1">
      <alignment horizontal="center" vertical="center"/>
      <protection locked="0"/>
    </xf>
    <xf numFmtId="179" fontId="7" fillId="2" borderId="1" xfId="0" applyNumberFormat="1" applyFont="1" applyFill="1" applyBorder="1" applyAlignment="1" applyProtection="1">
      <alignment horizontal="center" vertical="center"/>
      <protection locked="0"/>
    </xf>
    <xf numFmtId="183" fontId="7" fillId="0" borderId="1" xfId="0" applyNumberFormat="1" applyFont="1" applyFill="1" applyBorder="1" applyAlignment="1" applyProtection="1">
      <alignment horizontal="center" vertical="center"/>
    </xf>
    <xf numFmtId="49" fontId="7" fillId="8" borderId="1" xfId="0" applyNumberFormat="1" applyFont="1" applyFill="1" applyBorder="1" applyAlignment="1" applyProtection="1">
      <alignment horizontal="center" vertical="center" shrinkToFit="1"/>
      <protection locked="0"/>
    </xf>
    <xf numFmtId="49" fontId="7" fillId="8" borderId="1" xfId="0" applyNumberFormat="1" applyFont="1" applyFill="1" applyBorder="1" applyAlignment="1" applyProtection="1">
      <alignment horizontal="center" vertical="center"/>
      <protection locked="0"/>
    </xf>
    <xf numFmtId="0" fontId="7" fillId="6" borderId="1" xfId="0" applyFont="1" applyFill="1" applyBorder="1" applyAlignment="1" applyProtection="1">
      <alignment horizontal="center" vertical="center" shrinkToFit="1"/>
      <protection locked="0"/>
    </xf>
    <xf numFmtId="0" fontId="8" fillId="0" borderId="1" xfId="0" applyFont="1" applyFill="1" applyBorder="1" applyAlignment="1" applyProtection="1">
      <alignment horizontal="center" vertical="center"/>
    </xf>
    <xf numFmtId="183" fontId="7" fillId="2" borderId="1" xfId="0" applyNumberFormat="1" applyFont="1" applyFill="1" applyBorder="1" applyAlignment="1" applyProtection="1">
      <alignment horizontal="center" vertical="center"/>
      <protection locked="0"/>
    </xf>
    <xf numFmtId="0" fontId="11" fillId="0" borderId="52" xfId="0" applyFont="1" applyBorder="1" applyAlignment="1" applyProtection="1">
      <alignment horizontal="center" vertical="center"/>
    </xf>
    <xf numFmtId="0" fontId="11" fillId="0" borderId="54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6" borderId="1" xfId="0" applyFont="1" applyFill="1" applyBorder="1" applyAlignment="1" applyProtection="1">
      <alignment horizontal="center" vertical="center" shrinkToFit="1"/>
    </xf>
    <xf numFmtId="0" fontId="7" fillId="0" borderId="52" xfId="0" applyFont="1" applyBorder="1" applyAlignment="1" applyProtection="1">
      <alignment horizontal="left" vertical="center"/>
    </xf>
    <xf numFmtId="0" fontId="7" fillId="0" borderId="53" xfId="0" applyFont="1" applyBorder="1" applyAlignment="1" applyProtection="1">
      <alignment horizontal="left" vertical="center"/>
    </xf>
    <xf numFmtId="0" fontId="7" fillId="0" borderId="54" xfId="0" applyFont="1" applyBorder="1" applyAlignment="1" applyProtection="1">
      <alignment horizontal="left" vertical="center"/>
    </xf>
    <xf numFmtId="0" fontId="7" fillId="0" borderId="52" xfId="0" applyFont="1" applyBorder="1" applyAlignment="1" applyProtection="1">
      <alignment horizontal="center" vertical="center" shrinkToFit="1"/>
    </xf>
    <xf numFmtId="0" fontId="7" fillId="0" borderId="53" xfId="0" applyFont="1" applyBorder="1" applyAlignment="1" applyProtection="1">
      <alignment horizontal="center" vertical="center" shrinkToFit="1"/>
    </xf>
    <xf numFmtId="0" fontId="7" fillId="0" borderId="54" xfId="0" applyFont="1" applyBorder="1" applyAlignment="1" applyProtection="1">
      <alignment horizontal="center" vertical="center" shrinkToFit="1"/>
    </xf>
    <xf numFmtId="0" fontId="7" fillId="0" borderId="4" xfId="0" applyFont="1" applyBorder="1" applyAlignment="1" applyProtection="1">
      <alignment horizontal="right" vertical="center" wrapText="1"/>
    </xf>
    <xf numFmtId="0" fontId="7" fillId="0" borderId="16" xfId="0" applyFont="1" applyBorder="1" applyAlignment="1" applyProtection="1">
      <alignment horizontal="right" vertical="center" wrapText="1"/>
    </xf>
    <xf numFmtId="0" fontId="7" fillId="0" borderId="50" xfId="0" applyFont="1" applyBorder="1" applyAlignment="1" applyProtection="1">
      <alignment horizontal="right" vertical="center" wrapText="1"/>
    </xf>
    <xf numFmtId="0" fontId="7" fillId="0" borderId="12" xfId="0" applyFont="1" applyBorder="1" applyAlignment="1" applyProtection="1">
      <alignment horizontal="right" vertical="center" wrapText="1"/>
    </xf>
    <xf numFmtId="0" fontId="7" fillId="0" borderId="0" xfId="0" applyFont="1" applyBorder="1" applyAlignment="1" applyProtection="1">
      <alignment horizontal="right" vertical="center" wrapText="1"/>
    </xf>
    <xf numFmtId="0" fontId="7" fillId="0" borderId="51" xfId="0" applyFont="1" applyBorder="1" applyAlignment="1" applyProtection="1">
      <alignment horizontal="righ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15" xfId="0" applyFont="1" applyBorder="1" applyAlignment="1" applyProtection="1">
      <alignment horizontal="left" vertical="center" wrapText="1"/>
    </xf>
    <xf numFmtId="0" fontId="7" fillId="0" borderId="49" xfId="0" applyFont="1" applyBorder="1" applyAlignment="1" applyProtection="1">
      <alignment horizontal="left" vertical="center" wrapText="1"/>
    </xf>
    <xf numFmtId="181" fontId="19" fillId="3" borderId="8" xfId="0" applyNumberFormat="1" applyFont="1" applyFill="1" applyBorder="1" applyAlignment="1" applyProtection="1">
      <alignment horizontal="center" vertical="center" shrinkToFit="1"/>
    </xf>
    <xf numFmtId="181" fontId="19" fillId="3" borderId="17" xfId="0" applyNumberFormat="1" applyFont="1" applyFill="1" applyBorder="1" applyAlignment="1" applyProtection="1">
      <alignment horizontal="center" vertical="center" shrinkToFit="1"/>
    </xf>
    <xf numFmtId="181" fontId="19" fillId="3" borderId="20" xfId="0" applyNumberFormat="1" applyFont="1" applyFill="1" applyBorder="1" applyAlignment="1" applyProtection="1">
      <alignment horizontal="center" vertical="center" shrinkToFit="1"/>
    </xf>
    <xf numFmtId="181" fontId="19" fillId="3" borderId="14" xfId="0" applyNumberFormat="1" applyFont="1" applyFill="1" applyBorder="1" applyAlignment="1" applyProtection="1">
      <alignment horizontal="center" vertical="center" shrinkToFit="1"/>
    </xf>
    <xf numFmtId="0" fontId="7" fillId="0" borderId="1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15" xfId="0" applyFont="1" applyBorder="1" applyAlignment="1" applyProtection="1">
      <alignment horizontal="left" vertical="center"/>
    </xf>
    <xf numFmtId="0" fontId="7" fillId="0" borderId="49" xfId="0" applyFont="1" applyBorder="1" applyAlignment="1" applyProtection="1">
      <alignment horizontal="left" vertical="center"/>
    </xf>
    <xf numFmtId="0" fontId="7" fillId="0" borderId="12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left" vertical="center"/>
    </xf>
    <xf numFmtId="0" fontId="7" fillId="0" borderId="51" xfId="0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left" vertical="center"/>
    </xf>
    <xf numFmtId="0" fontId="7" fillId="0" borderId="16" xfId="0" applyFont="1" applyBorder="1" applyAlignment="1" applyProtection="1">
      <alignment horizontal="left" vertical="center"/>
    </xf>
    <xf numFmtId="0" fontId="7" fillId="0" borderId="50" xfId="0" applyFont="1" applyBorder="1" applyAlignment="1" applyProtection="1">
      <alignment horizontal="left" vertical="center"/>
    </xf>
    <xf numFmtId="0" fontId="12" fillId="0" borderId="1" xfId="0" applyFont="1" applyBorder="1" applyAlignment="1" applyProtection="1">
      <alignment horizontal="left" vertical="center"/>
    </xf>
    <xf numFmtId="0" fontId="7" fillId="0" borderId="12" xfId="0" applyFont="1" applyBorder="1" applyAlignment="1" applyProtection="1">
      <alignment horizontal="right" vertical="center"/>
    </xf>
    <xf numFmtId="0" fontId="7" fillId="0" borderId="0" xfId="0" applyFont="1" applyBorder="1" applyAlignment="1" applyProtection="1">
      <alignment horizontal="right" vertical="center"/>
    </xf>
    <xf numFmtId="0" fontId="7" fillId="0" borderId="51" xfId="0" applyFont="1" applyBorder="1" applyAlignment="1" applyProtection="1">
      <alignment horizontal="right" vertical="center"/>
    </xf>
    <xf numFmtId="0" fontId="7" fillId="0" borderId="4" xfId="0" applyFont="1" applyBorder="1" applyAlignment="1" applyProtection="1">
      <alignment horizontal="right" vertical="center"/>
    </xf>
    <xf numFmtId="0" fontId="7" fillId="0" borderId="16" xfId="0" applyFont="1" applyBorder="1" applyAlignment="1" applyProtection="1">
      <alignment horizontal="right" vertical="center"/>
    </xf>
    <xf numFmtId="0" fontId="7" fillId="0" borderId="50" xfId="0" applyFont="1" applyBorder="1" applyAlignment="1" applyProtection="1">
      <alignment horizontal="right" vertical="center"/>
    </xf>
    <xf numFmtId="0" fontId="7" fillId="2" borderId="0" xfId="0" applyFont="1" applyFill="1" applyAlignment="1" applyProtection="1">
      <alignment horizontal="left" vertical="center"/>
    </xf>
    <xf numFmtId="0" fontId="7" fillId="8" borderId="0" xfId="0" applyFont="1" applyFill="1" applyAlignment="1" applyProtection="1">
      <alignment horizontal="left" vertical="center"/>
    </xf>
    <xf numFmtId="0" fontId="7" fillId="6" borderId="0" xfId="0" applyFont="1" applyFill="1" applyAlignment="1" applyProtection="1">
      <alignment horizontal="left" vertical="center"/>
    </xf>
    <xf numFmtId="0" fontId="7" fillId="0" borderId="52" xfId="0" applyFont="1" applyBorder="1" applyAlignment="1" applyProtection="1">
      <alignment horizontal="left" vertical="center" shrinkToFit="1"/>
    </xf>
    <xf numFmtId="0" fontId="7" fillId="0" borderId="53" xfId="0" applyFont="1" applyBorder="1" applyAlignment="1" applyProtection="1">
      <alignment horizontal="left" vertical="center" shrinkToFit="1"/>
    </xf>
    <xf numFmtId="0" fontId="7" fillId="0" borderId="54" xfId="0" applyFont="1" applyBorder="1" applyAlignment="1" applyProtection="1">
      <alignment horizontal="left" vertical="center" shrinkToFit="1"/>
    </xf>
    <xf numFmtId="0" fontId="7" fillId="0" borderId="1" xfId="0" applyFont="1" applyBorder="1" applyAlignment="1" applyProtection="1">
      <alignment horizontal="left" vertical="center" shrinkToFit="1"/>
    </xf>
    <xf numFmtId="181" fontId="7" fillId="0" borderId="1" xfId="0" applyNumberFormat="1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 textRotation="255"/>
    </xf>
    <xf numFmtId="0" fontId="7" fillId="0" borderId="56" xfId="0" applyFont="1" applyBorder="1" applyAlignment="1">
      <alignment horizontal="center" vertical="center" textRotation="255"/>
    </xf>
    <xf numFmtId="0" fontId="7" fillId="0" borderId="2" xfId="0" applyFont="1" applyBorder="1" applyAlignment="1">
      <alignment horizontal="center" vertical="center" textRotation="255"/>
    </xf>
    <xf numFmtId="180" fontId="7" fillId="0" borderId="1" xfId="0" applyNumberFormat="1" applyFont="1" applyBorder="1" applyAlignment="1">
      <alignment horizontal="center" vertical="center"/>
    </xf>
    <xf numFmtId="183" fontId="7" fillId="8" borderId="1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0" applyFont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 shrinkToFit="1"/>
    </xf>
    <xf numFmtId="183" fontId="8" fillId="2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52" xfId="0" applyFont="1" applyBorder="1" applyAlignment="1">
      <alignment horizontal="left" vertical="center"/>
    </xf>
    <xf numFmtId="0" fontId="7" fillId="0" borderId="53" xfId="0" applyFont="1" applyBorder="1" applyAlignment="1">
      <alignment horizontal="left" vertical="center"/>
    </xf>
    <xf numFmtId="0" fontId="7" fillId="0" borderId="54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49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7" fillId="0" borderId="4" xfId="0" applyFont="1" applyBorder="1" applyAlignment="1">
      <alignment horizontal="right" vertical="center" wrapText="1"/>
    </xf>
    <xf numFmtId="0" fontId="7" fillId="0" borderId="16" xfId="0" applyFont="1" applyBorder="1" applyAlignment="1">
      <alignment horizontal="right" vertical="center" wrapText="1"/>
    </xf>
    <xf numFmtId="0" fontId="7" fillId="0" borderId="50" xfId="0" applyFont="1" applyBorder="1" applyAlignment="1">
      <alignment horizontal="right" vertical="center" wrapText="1"/>
    </xf>
    <xf numFmtId="181" fontId="19" fillId="3" borderId="7" xfId="0" applyNumberFormat="1" applyFont="1" applyFill="1" applyBorder="1" applyAlignment="1">
      <alignment horizontal="center" vertical="center" shrinkToFit="1"/>
    </xf>
    <xf numFmtId="181" fontId="19" fillId="3" borderId="36" xfId="0" applyNumberFormat="1" applyFont="1" applyFill="1" applyBorder="1" applyAlignment="1">
      <alignment horizontal="center" vertical="center" shrinkToFit="1"/>
    </xf>
    <xf numFmtId="181" fontId="19" fillId="3" borderId="8" xfId="0" applyNumberFormat="1" applyFont="1" applyFill="1" applyBorder="1" applyAlignment="1">
      <alignment horizontal="center" vertical="center" shrinkToFit="1"/>
    </xf>
    <xf numFmtId="181" fontId="19" fillId="3" borderId="17" xfId="0" applyNumberFormat="1" applyFont="1" applyFill="1" applyBorder="1" applyAlignment="1">
      <alignment horizontal="center" vertical="center" shrinkToFit="1"/>
    </xf>
    <xf numFmtId="181" fontId="19" fillId="3" borderId="20" xfId="0" applyNumberFormat="1" applyFont="1" applyFill="1" applyBorder="1" applyAlignment="1">
      <alignment horizontal="center" vertical="center" shrinkToFit="1"/>
    </xf>
    <xf numFmtId="181" fontId="19" fillId="3" borderId="14" xfId="0" applyNumberFormat="1" applyFont="1" applyFill="1" applyBorder="1" applyAlignment="1">
      <alignment horizontal="center" vertical="center" shrinkToFit="1"/>
    </xf>
    <xf numFmtId="0" fontId="13" fillId="0" borderId="7" xfId="0" applyFont="1" applyBorder="1" applyAlignment="1">
      <alignment horizontal="left" vertical="center"/>
    </xf>
    <xf numFmtId="0" fontId="13" fillId="0" borderId="36" xfId="0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13" fillId="0" borderId="20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shrinkToFit="1"/>
    </xf>
    <xf numFmtId="0" fontId="7" fillId="0" borderId="52" xfId="0" applyFont="1" applyBorder="1" applyAlignment="1">
      <alignment horizontal="center" vertical="center" shrinkToFit="1"/>
    </xf>
    <xf numFmtId="0" fontId="7" fillId="0" borderId="53" xfId="0" applyFont="1" applyBorder="1" applyAlignment="1">
      <alignment horizontal="center" vertical="center" shrinkToFit="1"/>
    </xf>
    <xf numFmtId="0" fontId="7" fillId="0" borderId="54" xfId="0" applyFont="1" applyBorder="1" applyAlignment="1">
      <alignment horizontal="center" vertical="center" shrinkToFit="1"/>
    </xf>
    <xf numFmtId="0" fontId="7" fillId="0" borderId="12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7" fillId="0" borderId="51" xfId="0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0" fontId="7" fillId="0" borderId="16" xfId="0" applyFont="1" applyBorder="1" applyAlignment="1">
      <alignment horizontal="right" vertical="center"/>
    </xf>
    <xf numFmtId="0" fontId="7" fillId="0" borderId="50" xfId="0" applyFont="1" applyBorder="1" applyAlignment="1">
      <alignment horizontal="right" vertical="center"/>
    </xf>
    <xf numFmtId="0" fontId="7" fillId="0" borderId="3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7" fillId="0" borderId="49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51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7" fillId="0" borderId="50" xfId="0" applyFont="1" applyBorder="1" applyAlignment="1">
      <alignment horizontal="left" vertical="center"/>
    </xf>
    <xf numFmtId="0" fontId="7" fillId="0" borderId="12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0" fontId="7" fillId="0" borderId="51" xfId="0" applyFont="1" applyBorder="1" applyAlignment="1">
      <alignment horizontal="right" vertical="center" wrapText="1"/>
    </xf>
    <xf numFmtId="0" fontId="11" fillId="0" borderId="52" xfId="0" applyFont="1" applyBorder="1" applyAlignment="1">
      <alignment horizontal="center" vertical="center"/>
    </xf>
    <xf numFmtId="0" fontId="11" fillId="0" borderId="54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36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176" fontId="8" fillId="2" borderId="7" xfId="0" applyNumberFormat="1" applyFont="1" applyFill="1" applyBorder="1" applyAlignment="1">
      <alignment horizontal="center" vertical="center"/>
    </xf>
    <xf numFmtId="176" fontId="8" fillId="2" borderId="36" xfId="0" applyNumberFormat="1" applyFont="1" applyFill="1" applyBorder="1" applyAlignment="1">
      <alignment horizontal="center" vertical="center"/>
    </xf>
    <xf numFmtId="176" fontId="8" fillId="2" borderId="8" xfId="0" applyNumberFormat="1" applyFont="1" applyFill="1" applyBorder="1" applyAlignment="1">
      <alignment horizontal="center" vertical="center"/>
    </xf>
    <xf numFmtId="176" fontId="8" fillId="5" borderId="7" xfId="0" applyNumberFormat="1" applyFont="1" applyFill="1" applyBorder="1" applyAlignment="1">
      <alignment horizontal="center" vertical="center"/>
    </xf>
    <xf numFmtId="176" fontId="8" fillId="5" borderId="36" xfId="0" applyNumberFormat="1" applyFont="1" applyFill="1" applyBorder="1" applyAlignment="1">
      <alignment horizontal="center" vertical="center"/>
    </xf>
    <xf numFmtId="176" fontId="8" fillId="5" borderId="8" xfId="0" applyNumberFormat="1" applyFont="1" applyFill="1" applyBorder="1" applyAlignment="1">
      <alignment horizontal="center" vertical="center"/>
    </xf>
    <xf numFmtId="176" fontId="8" fillId="2" borderId="24" xfId="0" applyNumberFormat="1" applyFont="1" applyFill="1" applyBorder="1" applyAlignment="1">
      <alignment horizontal="center" vertical="center" wrapText="1"/>
    </xf>
    <xf numFmtId="176" fontId="8" fillId="2" borderId="26" xfId="0" applyNumberFormat="1" applyFont="1" applyFill="1" applyBorder="1" applyAlignment="1">
      <alignment horizontal="center" vertical="center" wrapText="1"/>
    </xf>
    <xf numFmtId="176" fontId="8" fillId="2" borderId="27" xfId="0" applyNumberFormat="1" applyFont="1" applyFill="1" applyBorder="1" applyAlignment="1">
      <alignment horizontal="center" vertical="center" wrapText="1"/>
    </xf>
    <xf numFmtId="176" fontId="8" fillId="5" borderId="37" xfId="0" applyNumberFormat="1" applyFont="1" applyFill="1" applyBorder="1" applyAlignment="1">
      <alignment horizontal="center" vertical="center" wrapText="1"/>
    </xf>
    <xf numFmtId="176" fontId="8" fillId="5" borderId="38" xfId="0" applyNumberFormat="1" applyFont="1" applyFill="1" applyBorder="1" applyAlignment="1">
      <alignment horizontal="center" vertical="center" wrapText="1"/>
    </xf>
    <xf numFmtId="176" fontId="8" fillId="5" borderId="39" xfId="0" applyNumberFormat="1" applyFont="1" applyFill="1" applyBorder="1" applyAlignment="1">
      <alignment horizontal="center" vertical="center" wrapText="1"/>
    </xf>
    <xf numFmtId="0" fontId="8" fillId="0" borderId="13" xfId="0" applyFont="1" applyBorder="1" applyAlignment="1">
      <alignment vertical="center"/>
    </xf>
    <xf numFmtId="176" fontId="8" fillId="2" borderId="13" xfId="0" applyNumberFormat="1" applyFont="1" applyFill="1" applyBorder="1" applyAlignment="1">
      <alignment horizontal="center" vertical="center"/>
    </xf>
    <xf numFmtId="176" fontId="8" fillId="2" borderId="5" xfId="0" applyNumberFormat="1" applyFont="1" applyFill="1" applyBorder="1" applyAlignment="1">
      <alignment horizontal="center" vertical="center"/>
    </xf>
    <xf numFmtId="176" fontId="8" fillId="5" borderId="6" xfId="0" applyNumberFormat="1" applyFont="1" applyFill="1" applyBorder="1" applyAlignment="1">
      <alignment horizontal="center" vertical="center"/>
    </xf>
    <xf numFmtId="176" fontId="8" fillId="5" borderId="13" xfId="0" applyNumberFormat="1" applyFont="1" applyFill="1" applyBorder="1" applyAlignment="1">
      <alignment horizontal="center" vertical="center"/>
    </xf>
    <xf numFmtId="176" fontId="8" fillId="5" borderId="5" xfId="0" applyNumberFormat="1" applyFont="1" applyFill="1" applyBorder="1" applyAlignment="1">
      <alignment horizontal="center" vertical="center"/>
    </xf>
    <xf numFmtId="0" fontId="12" fillId="2" borderId="58" xfId="0" applyFont="1" applyFill="1" applyBorder="1" applyAlignment="1" applyProtection="1">
      <alignment horizontal="left" vertical="top"/>
      <protection locked="0"/>
    </xf>
    <xf numFmtId="0" fontId="12" fillId="2" borderId="0" xfId="0" applyFont="1" applyFill="1" applyBorder="1" applyAlignment="1" applyProtection="1">
      <alignment horizontal="left" vertical="top"/>
      <protection locked="0"/>
    </xf>
    <xf numFmtId="0" fontId="12" fillId="2" borderId="59" xfId="0" applyFont="1" applyFill="1" applyBorder="1" applyAlignment="1" applyProtection="1">
      <alignment horizontal="left" vertical="top"/>
      <protection locked="0"/>
    </xf>
    <xf numFmtId="0" fontId="12" fillId="2" borderId="17" xfId="0" applyFont="1" applyFill="1" applyBorder="1" applyAlignment="1" applyProtection="1">
      <alignment horizontal="left" vertical="top"/>
      <protection locked="0"/>
    </xf>
    <xf numFmtId="0" fontId="12" fillId="2" borderId="20" xfId="0" applyFont="1" applyFill="1" applyBorder="1" applyAlignment="1" applyProtection="1">
      <alignment horizontal="left" vertical="top"/>
      <protection locked="0"/>
    </xf>
    <xf numFmtId="0" fontId="12" fillId="2" borderId="14" xfId="0" applyFont="1" applyFill="1" applyBorder="1" applyAlignment="1" applyProtection="1">
      <alignment horizontal="left" vertical="top"/>
      <protection locked="0"/>
    </xf>
    <xf numFmtId="0" fontId="10" fillId="0" borderId="7" xfId="0" applyFont="1" applyBorder="1" applyAlignment="1">
      <alignment horizontal="left" vertical="top"/>
    </xf>
    <xf numFmtId="0" fontId="10" fillId="0" borderId="36" xfId="0" applyFont="1" applyBorder="1" applyAlignment="1">
      <alignment horizontal="left" vertical="top"/>
    </xf>
    <xf numFmtId="0" fontId="10" fillId="0" borderId="8" xfId="0" applyFont="1" applyBorder="1" applyAlignment="1">
      <alignment horizontal="left" vertical="top"/>
    </xf>
    <xf numFmtId="0" fontId="7" fillId="7" borderId="1" xfId="0" applyFont="1" applyFill="1" applyBorder="1" applyAlignment="1" applyProtection="1">
      <alignment horizontal="center" vertical="center" shrinkToFit="1"/>
    </xf>
    <xf numFmtId="179" fontId="7" fillId="2" borderId="1" xfId="0" applyNumberFormat="1" applyFont="1" applyFill="1" applyBorder="1" applyAlignment="1">
      <alignment horizontal="center" vertical="center"/>
    </xf>
    <xf numFmtId="183" fontId="8" fillId="0" borderId="1" xfId="0" applyNumberFormat="1" applyFont="1" applyFill="1" applyBorder="1" applyAlignment="1" applyProtection="1">
      <alignment horizontal="center" vertical="center"/>
    </xf>
    <xf numFmtId="0" fontId="26" fillId="0" borderId="0" xfId="0" applyFont="1" applyAlignment="1" applyProtection="1">
      <alignment horizontal="right" vertical="center"/>
    </xf>
    <xf numFmtId="0" fontId="26" fillId="0" borderId="0" xfId="0" applyFont="1" applyAlignment="1" applyProtection="1">
      <alignment vertical="center"/>
    </xf>
    <xf numFmtId="0" fontId="7" fillId="0" borderId="0" xfId="0" applyFont="1" applyAlignment="1">
      <alignment horizontal="right"/>
    </xf>
    <xf numFmtId="0" fontId="27" fillId="9" borderId="0" xfId="0" applyFont="1" applyFill="1" applyAlignment="1">
      <alignment horizontal="center" vertical="center"/>
    </xf>
    <xf numFmtId="0" fontId="27" fillId="9" borderId="0" xfId="0" applyFont="1" applyFill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99FF99"/>
      <color rgb="FF99FF66"/>
      <color rgb="FFFFFF99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6376;&#38291;&#36000;&#33655;&#30456;&#24403;&#36939;&#36578;&#26085;&#25968;&#35336;&#31639;&#65288;&#20107;&#21209;&#25152;&#65289;&#65288;&#65298;&#65289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月間負荷相当運転日数計算（事務所）（２）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2"/>
  <sheetViews>
    <sheetView showGridLines="0" tabSelected="1" zoomScaleNormal="100" workbookViewId="0">
      <selection activeCell="G14" sqref="G14"/>
    </sheetView>
  </sheetViews>
  <sheetFormatPr defaultColWidth="5.58203125" defaultRowHeight="15" customHeight="1" x14ac:dyDescent="0.55000000000000004"/>
  <cols>
    <col min="1" max="1" width="5.08203125" style="79" customWidth="1"/>
    <col min="2" max="3" width="6.08203125" style="79" customWidth="1"/>
    <col min="4" max="5" width="5.58203125" style="79"/>
    <col min="6" max="25" width="5.08203125" style="79" customWidth="1"/>
    <col min="26" max="26" width="6.5" style="79" hidden="1" customWidth="1"/>
    <col min="27" max="27" width="5.58203125" style="80"/>
    <col min="28" max="16384" width="5.58203125" style="79"/>
  </cols>
  <sheetData>
    <row r="1" spans="1:32" ht="21" customHeight="1" x14ac:dyDescent="0.55000000000000004">
      <c r="A1" s="78" t="s">
        <v>70</v>
      </c>
      <c r="Y1" s="99" t="s">
        <v>106</v>
      </c>
    </row>
    <row r="2" spans="1:32" ht="21" x14ac:dyDescent="0.55000000000000004">
      <c r="A2" s="78" t="s">
        <v>96</v>
      </c>
      <c r="AA2" s="79"/>
    </row>
    <row r="4" spans="1:32" ht="15" customHeight="1" x14ac:dyDescent="0.55000000000000004">
      <c r="A4" s="79" t="s">
        <v>80</v>
      </c>
      <c r="AA4" s="79"/>
    </row>
    <row r="5" spans="1:32" ht="15" customHeight="1" x14ac:dyDescent="0.55000000000000004">
      <c r="A5" s="89" t="s">
        <v>82</v>
      </c>
      <c r="B5" s="167" t="s">
        <v>83</v>
      </c>
      <c r="C5" s="167"/>
      <c r="D5" s="79" t="s">
        <v>84</v>
      </c>
      <c r="AA5" s="79"/>
    </row>
    <row r="6" spans="1:32" ht="15" customHeight="1" x14ac:dyDescent="0.55000000000000004">
      <c r="A6" s="89" t="s">
        <v>85</v>
      </c>
      <c r="B6" s="168" t="s">
        <v>86</v>
      </c>
      <c r="C6" s="168"/>
      <c r="D6" s="79" t="s">
        <v>110</v>
      </c>
      <c r="AA6" s="79"/>
    </row>
    <row r="7" spans="1:32" ht="15" customHeight="1" x14ac:dyDescent="0.55000000000000004">
      <c r="A7" s="89" t="s">
        <v>89</v>
      </c>
      <c r="B7" s="169" t="s">
        <v>90</v>
      </c>
      <c r="C7" s="169"/>
      <c r="D7" s="79" t="s">
        <v>91</v>
      </c>
      <c r="AA7" s="79"/>
    </row>
    <row r="8" spans="1:32" ht="15" customHeight="1" x14ac:dyDescent="0.55000000000000004">
      <c r="A8" s="89" t="s">
        <v>92</v>
      </c>
      <c r="B8" s="79" t="s">
        <v>38</v>
      </c>
      <c r="D8" s="79" t="s">
        <v>112</v>
      </c>
      <c r="AA8" s="79"/>
    </row>
    <row r="9" spans="1:32" ht="15" customHeight="1" x14ac:dyDescent="0.55000000000000004">
      <c r="A9" s="89"/>
      <c r="D9" s="79" t="s">
        <v>93</v>
      </c>
      <c r="AA9" s="79"/>
    </row>
    <row r="10" spans="1:32" ht="15" customHeight="1" x14ac:dyDescent="0.55000000000000004">
      <c r="A10" s="89"/>
      <c r="AA10" s="79"/>
      <c r="AE10" s="80"/>
      <c r="AF10" s="80"/>
    </row>
    <row r="11" spans="1:32" ht="15" customHeight="1" x14ac:dyDescent="0.55000000000000004">
      <c r="A11" s="89"/>
    </row>
    <row r="12" spans="1:32" ht="15" customHeight="1" x14ac:dyDescent="0.55000000000000004">
      <c r="F12" s="81" t="s">
        <v>81</v>
      </c>
      <c r="AA12" s="79"/>
    </row>
    <row r="13" spans="1:32" ht="15" customHeight="1" x14ac:dyDescent="0.55000000000000004">
      <c r="F13" s="83"/>
      <c r="G13" s="82" t="s">
        <v>0</v>
      </c>
      <c r="H13" s="82" t="s">
        <v>1</v>
      </c>
      <c r="I13" s="82" t="s">
        <v>2</v>
      </c>
      <c r="J13" s="82" t="s">
        <v>3</v>
      </c>
      <c r="K13" s="91" t="s">
        <v>4</v>
      </c>
      <c r="L13" s="91" t="s">
        <v>5</v>
      </c>
      <c r="M13" s="91" t="s">
        <v>6</v>
      </c>
      <c r="N13" s="91" t="s">
        <v>7</v>
      </c>
      <c r="O13" s="91" t="s">
        <v>8</v>
      </c>
      <c r="P13" s="91" t="s">
        <v>9</v>
      </c>
      <c r="Q13" s="91" t="s">
        <v>10</v>
      </c>
      <c r="R13" s="91" t="s">
        <v>11</v>
      </c>
      <c r="S13" s="127" t="s">
        <v>14</v>
      </c>
      <c r="T13" s="128"/>
      <c r="AA13" s="79"/>
    </row>
    <row r="14" spans="1:32" ht="20.149999999999999" customHeight="1" x14ac:dyDescent="0.55000000000000004">
      <c r="F14" s="83" t="s">
        <v>12</v>
      </c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127">
        <f>SUM(G14:R14)</f>
        <v>0</v>
      </c>
      <c r="T14" s="128"/>
      <c r="AA14" s="79"/>
    </row>
    <row r="15" spans="1:32" ht="20.149999999999999" customHeight="1" x14ac:dyDescent="0.55000000000000004">
      <c r="F15" s="83" t="s">
        <v>13</v>
      </c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127">
        <f>SUM(G15:R15)</f>
        <v>0</v>
      </c>
      <c r="T15" s="128"/>
      <c r="AA15" s="79"/>
    </row>
    <row r="17" spans="1:27" ht="15" customHeight="1" x14ac:dyDescent="0.55000000000000004">
      <c r="AA17" s="79"/>
    </row>
    <row r="18" spans="1:27" ht="15" customHeight="1" x14ac:dyDescent="0.55000000000000004">
      <c r="A18" s="150" t="s">
        <v>57</v>
      </c>
      <c r="B18" s="150"/>
      <c r="C18" s="150"/>
      <c r="D18" s="150"/>
      <c r="E18" s="150"/>
      <c r="F18" s="129">
        <v>1</v>
      </c>
      <c r="G18" s="129"/>
      <c r="H18" s="129"/>
      <c r="I18" s="129"/>
      <c r="J18" s="129">
        <v>2</v>
      </c>
      <c r="K18" s="129"/>
      <c r="L18" s="129"/>
      <c r="M18" s="129"/>
      <c r="N18" s="129">
        <v>3</v>
      </c>
      <c r="O18" s="129"/>
      <c r="P18" s="129"/>
      <c r="Q18" s="129"/>
      <c r="R18" s="129">
        <v>4</v>
      </c>
      <c r="S18" s="129"/>
      <c r="T18" s="129"/>
      <c r="U18" s="129"/>
      <c r="V18" s="129">
        <v>5</v>
      </c>
      <c r="W18" s="129"/>
      <c r="X18" s="129"/>
      <c r="Y18" s="129"/>
      <c r="AA18" s="79"/>
    </row>
    <row r="19" spans="1:27" ht="20.149999999999999" customHeight="1" x14ac:dyDescent="0.55000000000000004">
      <c r="A19" s="150" t="s">
        <v>63</v>
      </c>
      <c r="B19" s="150"/>
      <c r="C19" s="150"/>
      <c r="D19" s="150"/>
      <c r="E19" s="150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AA19" s="79"/>
    </row>
    <row r="20" spans="1:27" ht="20.149999999999999" hidden="1" customHeight="1" x14ac:dyDescent="0.55000000000000004">
      <c r="A20" s="150" t="s">
        <v>87</v>
      </c>
      <c r="B20" s="150"/>
      <c r="C20" s="150"/>
      <c r="D20" s="150"/>
      <c r="E20" s="150"/>
      <c r="F20" s="130" t="s">
        <v>15</v>
      </c>
      <c r="G20" s="130"/>
      <c r="H20" s="130"/>
      <c r="I20" s="130"/>
      <c r="J20" s="130" t="s">
        <v>15</v>
      </c>
      <c r="K20" s="130"/>
      <c r="L20" s="130"/>
      <c r="M20" s="130"/>
      <c r="N20" s="130" t="s">
        <v>15</v>
      </c>
      <c r="O20" s="130"/>
      <c r="P20" s="130"/>
      <c r="Q20" s="130"/>
      <c r="R20" s="130" t="s">
        <v>15</v>
      </c>
      <c r="S20" s="130"/>
      <c r="T20" s="130"/>
      <c r="U20" s="130"/>
      <c r="V20" s="130" t="s">
        <v>15</v>
      </c>
      <c r="W20" s="130"/>
      <c r="X20" s="130"/>
      <c r="Y20" s="130"/>
      <c r="AA20" s="79"/>
    </row>
    <row r="21" spans="1:27" ht="20.149999999999999" customHeight="1" x14ac:dyDescent="0.55000000000000004">
      <c r="A21" s="102" t="s">
        <v>78</v>
      </c>
      <c r="B21" s="131" t="s">
        <v>88</v>
      </c>
      <c r="C21" s="132"/>
      <c r="D21" s="132"/>
      <c r="E21" s="13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AA21" s="79"/>
    </row>
    <row r="22" spans="1:27" ht="20.149999999999999" customHeight="1" x14ac:dyDescent="0.55000000000000004">
      <c r="A22" s="103"/>
      <c r="B22" s="150" t="s">
        <v>18</v>
      </c>
      <c r="C22" s="150"/>
      <c r="D22" s="150"/>
      <c r="E22" s="150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123"/>
      <c r="V22" s="123"/>
      <c r="W22" s="123"/>
      <c r="X22" s="123"/>
      <c r="Y22" s="123"/>
      <c r="AA22" s="79"/>
    </row>
    <row r="23" spans="1:27" ht="20.149999999999999" customHeight="1" x14ac:dyDescent="0.55000000000000004">
      <c r="A23" s="103"/>
      <c r="B23" s="150" t="s">
        <v>38</v>
      </c>
      <c r="C23" s="150"/>
      <c r="D23" s="150"/>
      <c r="E23" s="150"/>
      <c r="F23" s="124"/>
      <c r="G23" s="124"/>
      <c r="H23" s="124"/>
      <c r="I23" s="124"/>
      <c r="J23" s="124"/>
      <c r="K23" s="124"/>
      <c r="L23" s="124"/>
      <c r="M23" s="124"/>
      <c r="N23" s="124"/>
      <c r="O23" s="124"/>
      <c r="P23" s="124"/>
      <c r="Q23" s="124"/>
      <c r="R23" s="124"/>
      <c r="S23" s="124"/>
      <c r="T23" s="124"/>
      <c r="U23" s="124"/>
      <c r="V23" s="124"/>
      <c r="W23" s="124"/>
      <c r="X23" s="124"/>
      <c r="Y23" s="124"/>
      <c r="AA23" s="79"/>
    </row>
    <row r="24" spans="1:27" ht="20.149999999999999" hidden="1" customHeight="1" x14ac:dyDescent="0.55000000000000004">
      <c r="A24" s="103"/>
      <c r="B24" s="150" t="s">
        <v>32</v>
      </c>
      <c r="C24" s="150"/>
      <c r="D24" s="150"/>
      <c r="E24" s="150"/>
      <c r="F24" s="125" t="str">
        <f>IFERROR(VLOOKUP(F23,Sheet2!$A$6:$B$8,2,FALSE),"")</f>
        <v/>
      </c>
      <c r="G24" s="125"/>
      <c r="H24" s="125"/>
      <c r="I24" s="125"/>
      <c r="J24" s="125" t="str">
        <f>IFERROR(VLOOKUP(J23,Sheet2!$A$6:$B$8,2,FALSE),"")</f>
        <v/>
      </c>
      <c r="K24" s="125"/>
      <c r="L24" s="125"/>
      <c r="M24" s="125"/>
      <c r="N24" s="125" t="str">
        <f>IFERROR(VLOOKUP(N23,Sheet2!$A$6:$B$8,2,FALSE),"")</f>
        <v/>
      </c>
      <c r="O24" s="125"/>
      <c r="P24" s="125"/>
      <c r="Q24" s="125"/>
      <c r="R24" s="125" t="str">
        <f>IFERROR(VLOOKUP(R23,Sheet2!$A$6:$B$8,2,FALSE),"")</f>
        <v/>
      </c>
      <c r="S24" s="125"/>
      <c r="T24" s="125"/>
      <c r="U24" s="125"/>
      <c r="V24" s="125" t="str">
        <f>IFERROR(VLOOKUP(V23,Sheet2!$A$6:$B$8,2,FALSE),"")</f>
        <v/>
      </c>
      <c r="W24" s="125"/>
      <c r="X24" s="125"/>
      <c r="Y24" s="125"/>
      <c r="AA24" s="79"/>
    </row>
    <row r="25" spans="1:27" ht="20.149999999999999" customHeight="1" x14ac:dyDescent="0.55000000000000004">
      <c r="A25" s="103"/>
      <c r="B25" s="131" t="s">
        <v>66</v>
      </c>
      <c r="C25" s="132"/>
      <c r="D25" s="132"/>
      <c r="E25" s="133"/>
      <c r="F25" s="182"/>
      <c r="G25" s="182"/>
      <c r="H25" s="182"/>
      <c r="I25" s="182"/>
      <c r="J25" s="182"/>
      <c r="K25" s="182"/>
      <c r="L25" s="182"/>
      <c r="M25" s="182"/>
      <c r="N25" s="182"/>
      <c r="O25" s="182"/>
      <c r="P25" s="182"/>
      <c r="Q25" s="182"/>
      <c r="R25" s="182"/>
      <c r="S25" s="182"/>
      <c r="T25" s="182"/>
      <c r="U25" s="182"/>
      <c r="V25" s="182"/>
      <c r="W25" s="182"/>
      <c r="X25" s="182"/>
      <c r="Y25" s="182"/>
      <c r="AA25" s="79"/>
    </row>
    <row r="26" spans="1:27" ht="20.149999999999999" customHeight="1" x14ac:dyDescent="0.55000000000000004">
      <c r="A26" s="103"/>
      <c r="B26" s="143" t="s">
        <v>60</v>
      </c>
      <c r="C26" s="144"/>
      <c r="D26" s="145"/>
      <c r="E26" s="83" t="s">
        <v>20</v>
      </c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 s="126"/>
      <c r="T26" s="126"/>
      <c r="U26" s="126"/>
      <c r="V26" s="126"/>
      <c r="W26" s="126"/>
      <c r="X26" s="126"/>
      <c r="Y26" s="126"/>
      <c r="AA26" s="79"/>
    </row>
    <row r="27" spans="1:27" ht="20.149999999999999" customHeight="1" x14ac:dyDescent="0.55000000000000004">
      <c r="A27" s="103"/>
      <c r="B27" s="137" t="s">
        <v>27</v>
      </c>
      <c r="C27" s="138"/>
      <c r="D27" s="139"/>
      <c r="E27" s="83" t="s">
        <v>21</v>
      </c>
      <c r="F27" s="126"/>
      <c r="G27" s="126"/>
      <c r="H27" s="126"/>
      <c r="I27" s="126"/>
      <c r="J27" s="126"/>
      <c r="K27" s="126"/>
      <c r="L27" s="126"/>
      <c r="M27" s="126"/>
      <c r="N27" s="126"/>
      <c r="O27" s="126"/>
      <c r="P27" s="126"/>
      <c r="Q27" s="126"/>
      <c r="R27" s="126"/>
      <c r="S27" s="126"/>
      <c r="T27" s="126"/>
      <c r="U27" s="126"/>
      <c r="V27" s="126"/>
      <c r="W27" s="126"/>
      <c r="X27" s="126"/>
      <c r="Y27" s="126"/>
      <c r="AA27" s="79"/>
    </row>
    <row r="28" spans="1:27" ht="20.149999999999999" customHeight="1" x14ac:dyDescent="0.55000000000000004">
      <c r="A28" s="103"/>
      <c r="B28" s="143" t="s">
        <v>22</v>
      </c>
      <c r="C28" s="144"/>
      <c r="D28" s="145"/>
      <c r="E28" s="83" t="s">
        <v>20</v>
      </c>
      <c r="F28" s="120"/>
      <c r="G28" s="120"/>
      <c r="H28" s="120"/>
      <c r="I28" s="120"/>
      <c r="J28" s="120"/>
      <c r="K28" s="120"/>
      <c r="L28" s="120"/>
      <c r="M28" s="120"/>
      <c r="N28" s="120"/>
      <c r="O28" s="120"/>
      <c r="P28" s="120"/>
      <c r="Q28" s="120"/>
      <c r="R28" s="120"/>
      <c r="S28" s="120"/>
      <c r="T28" s="120"/>
      <c r="U28" s="120"/>
      <c r="V28" s="120"/>
      <c r="W28" s="120"/>
      <c r="X28" s="120"/>
      <c r="Y28" s="120"/>
      <c r="AA28" s="79"/>
    </row>
    <row r="29" spans="1:27" ht="20.149999999999999" customHeight="1" x14ac:dyDescent="0.55000000000000004">
      <c r="A29" s="103"/>
      <c r="B29" s="137" t="s">
        <v>28</v>
      </c>
      <c r="C29" s="138"/>
      <c r="D29" s="139"/>
      <c r="E29" s="83" t="s">
        <v>21</v>
      </c>
      <c r="F29" s="120"/>
      <c r="G29" s="120"/>
      <c r="H29" s="120"/>
      <c r="I29" s="120"/>
      <c r="J29" s="120"/>
      <c r="K29" s="120"/>
      <c r="L29" s="120"/>
      <c r="M29" s="120"/>
      <c r="N29" s="120"/>
      <c r="O29" s="120"/>
      <c r="P29" s="120"/>
      <c r="Q29" s="120"/>
      <c r="R29" s="120"/>
      <c r="S29" s="120"/>
      <c r="T29" s="120"/>
      <c r="U29" s="120"/>
      <c r="V29" s="120"/>
      <c r="W29" s="120"/>
      <c r="X29" s="120"/>
      <c r="Y29" s="120"/>
      <c r="AA29" s="79"/>
    </row>
    <row r="30" spans="1:27" ht="20.149999999999999" customHeight="1" x14ac:dyDescent="0.55000000000000004">
      <c r="A30" s="103"/>
      <c r="B30" s="143" t="s">
        <v>34</v>
      </c>
      <c r="C30" s="144"/>
      <c r="D30" s="145"/>
      <c r="E30" s="83" t="s">
        <v>20</v>
      </c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  <c r="R30" s="119"/>
      <c r="S30" s="119"/>
      <c r="T30" s="119"/>
      <c r="U30" s="119"/>
      <c r="V30" s="119"/>
      <c r="W30" s="119"/>
      <c r="X30" s="119"/>
      <c r="Y30" s="119"/>
      <c r="AA30" s="79"/>
    </row>
    <row r="31" spans="1:27" ht="20.149999999999999" customHeight="1" x14ac:dyDescent="0.55000000000000004">
      <c r="A31" s="103"/>
      <c r="B31" s="137" t="s">
        <v>28</v>
      </c>
      <c r="C31" s="138"/>
      <c r="D31" s="139"/>
      <c r="E31" s="83" t="s">
        <v>21</v>
      </c>
      <c r="F31" s="119"/>
      <c r="G31" s="119"/>
      <c r="H31" s="119"/>
      <c r="I31" s="119"/>
      <c r="J31" s="119"/>
      <c r="K31" s="119"/>
      <c r="L31" s="119"/>
      <c r="M31" s="119"/>
      <c r="N31" s="119"/>
      <c r="O31" s="119"/>
      <c r="P31" s="119"/>
      <c r="Q31" s="119"/>
      <c r="R31" s="119"/>
      <c r="S31" s="119"/>
      <c r="T31" s="119"/>
      <c r="U31" s="119"/>
      <c r="V31" s="119"/>
      <c r="W31" s="119"/>
      <c r="X31" s="119"/>
      <c r="Y31" s="119"/>
      <c r="AA31" s="79"/>
    </row>
    <row r="32" spans="1:27" ht="20.149999999999999" hidden="1" customHeight="1" x14ac:dyDescent="0.55000000000000004">
      <c r="A32" s="103"/>
      <c r="B32" s="150" t="s">
        <v>23</v>
      </c>
      <c r="C32" s="150"/>
      <c r="D32" s="150"/>
      <c r="E32" s="15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0"/>
      <c r="U32" s="120"/>
      <c r="V32" s="120"/>
      <c r="W32" s="120"/>
      <c r="X32" s="120"/>
      <c r="Y32" s="120"/>
      <c r="AA32" s="79"/>
    </row>
    <row r="33" spans="1:27" ht="20.149999999999999" hidden="1" customHeight="1" x14ac:dyDescent="0.55000000000000004">
      <c r="A33" s="103"/>
      <c r="B33" s="151" t="s">
        <v>24</v>
      </c>
      <c r="C33" s="152"/>
      <c r="D33" s="153"/>
      <c r="E33" s="83" t="s">
        <v>20</v>
      </c>
      <c r="F33" s="112" t="str">
        <f>IFERROR(IF(F30&gt;0,F28/F30,""),"")</f>
        <v/>
      </c>
      <c r="G33" s="112"/>
      <c r="H33" s="112"/>
      <c r="I33" s="112"/>
      <c r="J33" s="112" t="str">
        <f t="shared" ref="J33" si="0">IFERROR(IF(J30&gt;0,J28/J30,""),"")</f>
        <v/>
      </c>
      <c r="K33" s="112"/>
      <c r="L33" s="112"/>
      <c r="M33" s="112"/>
      <c r="N33" s="112" t="str">
        <f t="shared" ref="N33" si="1">IFERROR(IF(N30&gt;0,N28/N30,""),"")</f>
        <v/>
      </c>
      <c r="O33" s="112"/>
      <c r="P33" s="112"/>
      <c r="Q33" s="112"/>
      <c r="R33" s="112" t="str">
        <f t="shared" ref="R33" si="2">IFERROR(IF(R30&gt;0,R28/R30,""),"")</f>
        <v/>
      </c>
      <c r="S33" s="112"/>
      <c r="T33" s="112"/>
      <c r="U33" s="112"/>
      <c r="V33" s="112" t="str">
        <f t="shared" ref="V33" si="3">IFERROR(IF(V30&gt;0,V28/V30,""),"")</f>
        <v/>
      </c>
      <c r="W33" s="112"/>
      <c r="X33" s="112"/>
      <c r="Y33" s="112"/>
      <c r="AA33" s="79"/>
    </row>
    <row r="34" spans="1:27" ht="20.149999999999999" hidden="1" customHeight="1" x14ac:dyDescent="0.55000000000000004">
      <c r="A34" s="103"/>
      <c r="B34" s="154"/>
      <c r="C34" s="155"/>
      <c r="D34" s="156"/>
      <c r="E34" s="83" t="s">
        <v>21</v>
      </c>
      <c r="F34" s="112" t="str">
        <f>IFERROR(IF(F31&gt;0,F29/F31,""),"")</f>
        <v/>
      </c>
      <c r="G34" s="112"/>
      <c r="H34" s="112"/>
      <c r="I34" s="112"/>
      <c r="J34" s="112" t="str">
        <f t="shared" ref="J34" si="4">IFERROR(IF(J31&gt;0,J29/J31,""),"")</f>
        <v/>
      </c>
      <c r="K34" s="112"/>
      <c r="L34" s="112"/>
      <c r="M34" s="112"/>
      <c r="N34" s="112" t="str">
        <f t="shared" ref="N34" si="5">IFERROR(IF(N31&gt;0,N29/N31,""),"")</f>
        <v/>
      </c>
      <c r="O34" s="112"/>
      <c r="P34" s="112"/>
      <c r="Q34" s="112"/>
      <c r="R34" s="112" t="str">
        <f t="shared" ref="R34" si="6">IFERROR(IF(R31&gt;0,R29/R31,""),"")</f>
        <v/>
      </c>
      <c r="S34" s="112"/>
      <c r="T34" s="112"/>
      <c r="U34" s="112"/>
      <c r="V34" s="112" t="str">
        <f t="shared" ref="V34" si="7">IFERROR(IF(V31&gt;0,V29/V31,""),"")</f>
        <v/>
      </c>
      <c r="W34" s="112"/>
      <c r="X34" s="112"/>
      <c r="Y34" s="112"/>
      <c r="AA34" s="79"/>
    </row>
    <row r="35" spans="1:27" ht="20.149999999999999" hidden="1" customHeight="1" x14ac:dyDescent="0.55000000000000004">
      <c r="A35" s="103"/>
      <c r="B35" s="157"/>
      <c r="C35" s="158"/>
      <c r="D35" s="159"/>
      <c r="E35" s="83" t="s">
        <v>111</v>
      </c>
      <c r="F35" s="112" t="str">
        <f>IF(MIN(F33:F34)=0,"",IFERROR((F33+F34)/2,""))</f>
        <v/>
      </c>
      <c r="G35" s="112"/>
      <c r="H35" s="112"/>
      <c r="I35" s="112"/>
      <c r="J35" s="112" t="str">
        <f t="shared" ref="J35" si="8">IF(MIN(J33:J34)=0,"",IFERROR((J33+J34)/2,""))</f>
        <v/>
      </c>
      <c r="K35" s="112"/>
      <c r="L35" s="112"/>
      <c r="M35" s="112"/>
      <c r="N35" s="112" t="str">
        <f t="shared" ref="N35" si="9">IF(MIN(N33:N34)=0,"",IFERROR((N33+N34)/2,""))</f>
        <v/>
      </c>
      <c r="O35" s="112"/>
      <c r="P35" s="112"/>
      <c r="Q35" s="112"/>
      <c r="R35" s="112" t="str">
        <f t="shared" ref="R35" si="10">IF(MIN(R33:R34)=0,"",IFERROR((R33+R34)/2,""))</f>
        <v/>
      </c>
      <c r="S35" s="112"/>
      <c r="T35" s="112"/>
      <c r="U35" s="112"/>
      <c r="V35" s="112" t="str">
        <f t="shared" ref="V35" si="11">IF(MIN(V33:V34)=0,"",IFERROR((V33+V34)/2,""))</f>
        <v/>
      </c>
      <c r="W35" s="112"/>
      <c r="X35" s="112"/>
      <c r="Y35" s="112"/>
      <c r="AA35" s="79"/>
    </row>
    <row r="36" spans="1:27" ht="20.149999999999999" customHeight="1" x14ac:dyDescent="0.55000000000000004">
      <c r="A36" s="103"/>
      <c r="B36" s="151" t="s">
        <v>25</v>
      </c>
      <c r="C36" s="152"/>
      <c r="D36" s="153"/>
      <c r="E36" s="83" t="s">
        <v>20</v>
      </c>
      <c r="F36" s="111">
        <f>IF('EHP空調入力シート（室外機）'!F$20=Sheet2!$A$2,IFERROR('月間負荷相当運転日数計算（事務所） (3)'!P6*'EHP空調入力シート（室外機）'!F26*'EHP空調入力シート（室外機）'!F30,""),IF('EHP空調入力シート（室外機）'!F$20=Sheet2!$A$3,IFERROR('月間負荷相当運転日数計算（事務所） (3)'!P6*'EHP空調入力シート（室外機）'!F26*'EHP空調入力シート（室外機）'!F28/'EHP空調入力シート（室外機）'!F32,""),""))</f>
        <v>0</v>
      </c>
      <c r="G36" s="111"/>
      <c r="H36" s="111"/>
      <c r="I36" s="111"/>
      <c r="J36" s="111">
        <f>IF('EHP空調入力シート（室外機）'!J$20=Sheet2!$A$2,IFERROR('月間負荷相当運転日数計算（事務所） (3)'!P7*'EHP空調入力シート（室外機）'!J26*'EHP空調入力シート（室外機）'!J30,""),IF('EHP空調入力シート（室外機）'!J$20=Sheet2!$A$3,IFERROR('月間負荷相当運転日数計算（事務所） (3)'!P7*'EHP空調入力シート（室外機）'!J26*'EHP空調入力シート（室外機）'!J28/'EHP空調入力シート（室外機）'!J32,""),""))</f>
        <v>0</v>
      </c>
      <c r="K36" s="111"/>
      <c r="L36" s="111"/>
      <c r="M36" s="111"/>
      <c r="N36" s="111">
        <f>IF('EHP空調入力シート（室外機）'!N$20=Sheet2!$A$2,IFERROR('月間負荷相当運転日数計算（事務所） (3)'!P8*'EHP空調入力シート（室外機）'!N26*'EHP空調入力シート（室外機）'!N30,""),IF('EHP空調入力シート（室外機）'!N$20=Sheet2!$A$3,IFERROR('月間負荷相当運転日数計算（事務所） (3)'!P8*'EHP空調入力シート（室外機）'!N26*'EHP空調入力シート（室外機）'!N28/'EHP空調入力シート（室外機）'!N32,""),""))</f>
        <v>0</v>
      </c>
      <c r="O36" s="111"/>
      <c r="P36" s="111"/>
      <c r="Q36" s="111"/>
      <c r="R36" s="111">
        <f>IF('EHP空調入力シート（室外機）'!R$20=Sheet2!$A$2,IFERROR('月間負荷相当運転日数計算（事務所） (3)'!P9*'EHP空調入力シート（室外機）'!R26*'EHP空調入力シート（室外機）'!R30,""),IF('EHP空調入力シート（室外機）'!R$20=Sheet2!$A$3,IFERROR('月間負荷相当運転日数計算（事務所） (3)'!P9*'EHP空調入力シート（室外機）'!R26*'EHP空調入力シート（室外機）'!R28/'EHP空調入力シート（室外機）'!R32,""),""))</f>
        <v>0</v>
      </c>
      <c r="S36" s="111"/>
      <c r="T36" s="111"/>
      <c r="U36" s="111"/>
      <c r="V36" s="111">
        <f>IF('EHP空調入力シート（室外機）'!V$20=Sheet2!$A$2,IFERROR('月間負荷相当運転日数計算（事務所） (3)'!P10*'EHP空調入力シート（室外機）'!V26*'EHP空調入力シート（室外機）'!V30,""),IF('EHP空調入力シート（室外機）'!V$20=Sheet2!$A$3,IFERROR('月間負荷相当運転日数計算（事務所） (3)'!P10*'EHP空調入力シート（室外機）'!V26*'EHP空調入力シート（室外機）'!V28/'EHP空調入力シート（室外機）'!V32,""),""))</f>
        <v>0</v>
      </c>
      <c r="W36" s="111"/>
      <c r="X36" s="111"/>
      <c r="Y36" s="111"/>
      <c r="AA36" s="79"/>
    </row>
    <row r="37" spans="1:27" ht="20.149999999999999" customHeight="1" x14ac:dyDescent="0.55000000000000004">
      <c r="A37" s="103"/>
      <c r="B37" s="161" t="s">
        <v>29</v>
      </c>
      <c r="C37" s="162"/>
      <c r="D37" s="163"/>
      <c r="E37" s="83" t="s">
        <v>21</v>
      </c>
      <c r="F37" s="111">
        <f>IF('EHP空調入力シート（室外機）'!F$20=Sheet2!$A$2,IFERROR('月間負荷相当運転日数計算（事務所） (3)'!AC6*'EHP空調入力シート（室外機）'!F27*'EHP空調入力シート（室外機）'!F31,""),IF('EHP空調入力シート（室外機）'!F$20=Sheet2!$A$3,IFERROR('月間負荷相当運転日数計算（事務所） (3)'!AC6*'EHP空調入力シート（室外機）'!F27*'EHP空調入力シート（室外機）'!F29/'EHP空調入力シート（室外機）'!F32,""),""))</f>
        <v>0</v>
      </c>
      <c r="G37" s="111"/>
      <c r="H37" s="111"/>
      <c r="I37" s="111"/>
      <c r="J37" s="111">
        <f>IF('EHP空調入力シート（室外機）'!J$20=Sheet2!$A$2,IFERROR('月間負荷相当運転日数計算（事務所） (3)'!AC7*'EHP空調入力シート（室外機）'!J27*'EHP空調入力シート（室外機）'!J31,""),IF('EHP空調入力シート（室外機）'!J$20=Sheet2!$A$3,IFERROR('月間負荷相当運転日数計算（事務所） (3)'!AC7*'EHP空調入力シート（室外機）'!J27*'EHP空調入力シート（室外機）'!J29/'EHP空調入力シート（室外機）'!J32,""),""))</f>
        <v>0</v>
      </c>
      <c r="K37" s="111"/>
      <c r="L37" s="111"/>
      <c r="M37" s="111"/>
      <c r="N37" s="111">
        <f>IF('EHP空調入力シート（室外機）'!N$20=Sheet2!$A$2,IFERROR('月間負荷相当運転日数計算（事務所） (3)'!AC8*'EHP空調入力シート（室外機）'!N27*'EHP空調入力シート（室外機）'!N31,""),IF('EHP空調入力シート（室外機）'!N$20=Sheet2!$A$3,IFERROR('月間負荷相当運転日数計算（事務所） (3)'!AC8*'EHP空調入力シート（室外機）'!N27*'EHP空調入力シート（室外機）'!N29/'EHP空調入力シート（室外機）'!N32,""),""))</f>
        <v>0</v>
      </c>
      <c r="O37" s="111"/>
      <c r="P37" s="111"/>
      <c r="Q37" s="111"/>
      <c r="R37" s="111">
        <f>IF('EHP空調入力シート（室外機）'!R$20=Sheet2!$A$2,IFERROR('月間負荷相当運転日数計算（事務所） (3)'!AC9*'EHP空調入力シート（室外機）'!R27*'EHP空調入力シート（室外機）'!R31,""),IF('EHP空調入力シート（室外機）'!R$20=Sheet2!$A$3,IFERROR('月間負荷相当運転日数計算（事務所） (3)'!AC9*'EHP空調入力シート（室外機）'!R27*'EHP空調入力シート（室外機）'!R29/'EHP空調入力シート（室外機）'!R32,""),""))</f>
        <v>0</v>
      </c>
      <c r="S37" s="111"/>
      <c r="T37" s="111"/>
      <c r="U37" s="111"/>
      <c r="V37" s="111">
        <f>IF('EHP空調入力シート（室外機）'!V$20=Sheet2!$A$2,IFERROR('月間負荷相当運転日数計算（事務所） (3)'!AC10*'EHP空調入力シート（室外機）'!V27*'EHP空調入力シート（室外機）'!V31,""),IF('EHP空調入力シート（室外機）'!V$20=Sheet2!$A$3,IFERROR('月間負荷相当運転日数計算（事務所） (3)'!AC10*'EHP空調入力シート（室外機）'!V27*'EHP空調入力シート（室外機）'!V29/'EHP空調入力シート（室外機）'!V32,""),""))</f>
        <v>0</v>
      </c>
      <c r="W37" s="111"/>
      <c r="X37" s="111"/>
      <c r="Y37" s="111"/>
      <c r="AA37" s="79"/>
    </row>
    <row r="38" spans="1:27" ht="20.149999999999999" customHeight="1" x14ac:dyDescent="0.55000000000000004">
      <c r="A38" s="103"/>
      <c r="B38" s="164"/>
      <c r="C38" s="165"/>
      <c r="D38" s="166"/>
      <c r="E38" s="83" t="s">
        <v>26</v>
      </c>
      <c r="F38" s="111" t="str">
        <f>IF(MIN(F36:F37)=0,"",IFERROR(F36+F37,""))</f>
        <v/>
      </c>
      <c r="G38" s="111"/>
      <c r="H38" s="111"/>
      <c r="I38" s="111"/>
      <c r="J38" s="111" t="str">
        <f t="shared" ref="J38" si="12">IF(MIN(J36:J37)=0,"",IFERROR(J36+J37,""))</f>
        <v/>
      </c>
      <c r="K38" s="111"/>
      <c r="L38" s="111"/>
      <c r="M38" s="111"/>
      <c r="N38" s="111" t="str">
        <f t="shared" ref="N38" si="13">IF(MIN(N36:N37)=0,"",IFERROR(N36+N37,""))</f>
        <v/>
      </c>
      <c r="O38" s="111"/>
      <c r="P38" s="111"/>
      <c r="Q38" s="111"/>
      <c r="R38" s="111" t="str">
        <f t="shared" ref="R38" si="14">IF(MIN(R36:R37)=0,"",IFERROR(R36+R37,""))</f>
        <v/>
      </c>
      <c r="S38" s="111"/>
      <c r="T38" s="111"/>
      <c r="U38" s="111"/>
      <c r="V38" s="111" t="str">
        <f t="shared" ref="V38" si="15">IF(MIN(V36:V37)=0,"",IFERROR(V36+V37,""))</f>
        <v/>
      </c>
      <c r="W38" s="111"/>
      <c r="X38" s="111"/>
      <c r="Y38" s="111"/>
      <c r="AA38" s="79"/>
    </row>
    <row r="39" spans="1:27" ht="20.149999999999999" hidden="1" customHeight="1" x14ac:dyDescent="0.55000000000000004">
      <c r="A39" s="104"/>
      <c r="B39" s="173" t="s">
        <v>33</v>
      </c>
      <c r="C39" s="173"/>
      <c r="D39" s="173"/>
      <c r="E39" s="173"/>
      <c r="F39" s="112" t="str">
        <f>IFERROR(F38*Sheet2!$B$13,"")</f>
        <v/>
      </c>
      <c r="G39" s="112"/>
      <c r="H39" s="112"/>
      <c r="I39" s="112"/>
      <c r="J39" s="112" t="str">
        <f>IFERROR(J38*Sheet2!$B$13,"")</f>
        <v/>
      </c>
      <c r="K39" s="112"/>
      <c r="L39" s="112"/>
      <c r="M39" s="112"/>
      <c r="N39" s="112" t="str">
        <f>IFERROR(N38*Sheet2!$B$13,"")</f>
        <v/>
      </c>
      <c r="O39" s="112"/>
      <c r="P39" s="112"/>
      <c r="Q39" s="112"/>
      <c r="R39" s="112" t="str">
        <f>IFERROR(R38*Sheet2!$B$13,"")</f>
        <v/>
      </c>
      <c r="S39" s="112"/>
      <c r="T39" s="112"/>
      <c r="U39" s="112"/>
      <c r="V39" s="112" t="str">
        <f>IFERROR(V38*Sheet2!$B$13,"")</f>
        <v/>
      </c>
      <c r="W39" s="112"/>
      <c r="X39" s="112"/>
      <c r="Y39" s="112"/>
      <c r="Z39" s="84">
        <f>SUM(F39:Y39)</f>
        <v>0</v>
      </c>
      <c r="AA39" s="79"/>
    </row>
    <row r="40" spans="1:27" ht="20.149999999999999" customHeight="1" x14ac:dyDescent="0.55000000000000004">
      <c r="A40" s="102" t="s">
        <v>77</v>
      </c>
      <c r="B40" s="170" t="s">
        <v>88</v>
      </c>
      <c r="C40" s="171"/>
      <c r="D40" s="171"/>
      <c r="E40" s="172"/>
      <c r="F40" s="122"/>
      <c r="G40" s="122"/>
      <c r="H40" s="122"/>
      <c r="I40" s="122"/>
      <c r="J40" s="122"/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2"/>
      <c r="V40" s="122"/>
      <c r="W40" s="122"/>
      <c r="X40" s="122"/>
      <c r="Y40" s="122"/>
      <c r="Z40" s="84"/>
      <c r="AA40" s="79"/>
    </row>
    <row r="41" spans="1:27" ht="20.149999999999999" customHeight="1" x14ac:dyDescent="0.55000000000000004">
      <c r="A41" s="103"/>
      <c r="B41" s="131" t="s">
        <v>18</v>
      </c>
      <c r="C41" s="132"/>
      <c r="D41" s="132"/>
      <c r="E41" s="133"/>
      <c r="F41" s="122"/>
      <c r="G41" s="122"/>
      <c r="H41" s="122"/>
      <c r="I41" s="122"/>
      <c r="J41" s="122"/>
      <c r="K41" s="122"/>
      <c r="L41" s="122"/>
      <c r="M41" s="122"/>
      <c r="N41" s="122"/>
      <c r="O41" s="122"/>
      <c r="P41" s="122"/>
      <c r="Q41" s="122"/>
      <c r="R41" s="122"/>
      <c r="S41" s="122"/>
      <c r="T41" s="122"/>
      <c r="U41" s="122"/>
      <c r="V41" s="122"/>
      <c r="W41" s="122"/>
      <c r="X41" s="122"/>
      <c r="Y41" s="122"/>
      <c r="AA41" s="79"/>
    </row>
    <row r="42" spans="1:27" ht="20.149999999999999" customHeight="1" x14ac:dyDescent="0.55000000000000004">
      <c r="A42" s="103"/>
      <c r="B42" s="131" t="s">
        <v>19</v>
      </c>
      <c r="C42" s="132"/>
      <c r="D42" s="132"/>
      <c r="E42" s="133"/>
      <c r="F42" s="126"/>
      <c r="G42" s="126"/>
      <c r="H42" s="126"/>
      <c r="I42" s="126"/>
      <c r="J42" s="126"/>
      <c r="K42" s="126"/>
      <c r="L42" s="126"/>
      <c r="M42" s="126"/>
      <c r="N42" s="126"/>
      <c r="O42" s="126"/>
      <c r="P42" s="126"/>
      <c r="Q42" s="126"/>
      <c r="R42" s="126"/>
      <c r="S42" s="126"/>
      <c r="T42" s="126"/>
      <c r="U42" s="126"/>
      <c r="V42" s="126"/>
      <c r="W42" s="126"/>
      <c r="X42" s="126"/>
      <c r="Y42" s="126"/>
      <c r="AA42" s="79"/>
    </row>
    <row r="43" spans="1:27" ht="20.149999999999999" customHeight="1" x14ac:dyDescent="0.55000000000000004">
      <c r="A43" s="103"/>
      <c r="B43" s="143" t="s">
        <v>60</v>
      </c>
      <c r="C43" s="144"/>
      <c r="D43" s="145"/>
      <c r="E43" s="83" t="s">
        <v>20</v>
      </c>
      <c r="F43" s="121">
        <f>F26</f>
        <v>0</v>
      </c>
      <c r="G43" s="121"/>
      <c r="H43" s="121"/>
      <c r="I43" s="121"/>
      <c r="J43" s="121">
        <f>J26</f>
        <v>0</v>
      </c>
      <c r="K43" s="121"/>
      <c r="L43" s="121"/>
      <c r="M43" s="121"/>
      <c r="N43" s="121">
        <f t="shared" ref="N43" si="16">N26</f>
        <v>0</v>
      </c>
      <c r="O43" s="121"/>
      <c r="P43" s="121"/>
      <c r="Q43" s="121"/>
      <c r="R43" s="121">
        <f t="shared" ref="R43" si="17">R26</f>
        <v>0</v>
      </c>
      <c r="S43" s="121"/>
      <c r="T43" s="121"/>
      <c r="U43" s="121"/>
      <c r="V43" s="121">
        <f t="shared" ref="V43" si="18">V26</f>
        <v>0</v>
      </c>
      <c r="W43" s="121"/>
      <c r="X43" s="121"/>
      <c r="Y43" s="121"/>
      <c r="AA43" s="79"/>
    </row>
    <row r="44" spans="1:27" ht="20.149999999999999" customHeight="1" x14ac:dyDescent="0.55000000000000004">
      <c r="A44" s="103"/>
      <c r="B44" s="137" t="s">
        <v>27</v>
      </c>
      <c r="C44" s="138"/>
      <c r="D44" s="139"/>
      <c r="E44" s="83" t="s">
        <v>21</v>
      </c>
      <c r="F44" s="121">
        <f>F27</f>
        <v>0</v>
      </c>
      <c r="G44" s="121"/>
      <c r="H44" s="121"/>
      <c r="I44" s="121"/>
      <c r="J44" s="121">
        <f>J27</f>
        <v>0</v>
      </c>
      <c r="K44" s="121"/>
      <c r="L44" s="121"/>
      <c r="M44" s="121"/>
      <c r="N44" s="121">
        <f t="shared" ref="N44" si="19">N27</f>
        <v>0</v>
      </c>
      <c r="O44" s="121"/>
      <c r="P44" s="121"/>
      <c r="Q44" s="121"/>
      <c r="R44" s="121">
        <f t="shared" ref="R44" si="20">R27</f>
        <v>0</v>
      </c>
      <c r="S44" s="121"/>
      <c r="T44" s="121"/>
      <c r="U44" s="121"/>
      <c r="V44" s="121">
        <f t="shared" ref="V44" si="21">V27</f>
        <v>0</v>
      </c>
      <c r="W44" s="121"/>
      <c r="X44" s="121"/>
      <c r="Y44" s="121"/>
      <c r="AA44" s="79"/>
    </row>
    <row r="45" spans="1:27" ht="20.149999999999999" customHeight="1" x14ac:dyDescent="0.55000000000000004">
      <c r="A45" s="103"/>
      <c r="B45" s="143" t="s">
        <v>22</v>
      </c>
      <c r="C45" s="144"/>
      <c r="D45" s="145"/>
      <c r="E45" s="83" t="s">
        <v>20</v>
      </c>
      <c r="F45" s="120"/>
      <c r="G45" s="120"/>
      <c r="H45" s="120"/>
      <c r="I45" s="120"/>
      <c r="J45" s="120"/>
      <c r="K45" s="120"/>
      <c r="L45" s="120"/>
      <c r="M45" s="120"/>
      <c r="N45" s="120"/>
      <c r="O45" s="120"/>
      <c r="P45" s="120"/>
      <c r="Q45" s="120"/>
      <c r="R45" s="120"/>
      <c r="S45" s="120"/>
      <c r="T45" s="120"/>
      <c r="U45" s="120"/>
      <c r="V45" s="120"/>
      <c r="W45" s="120"/>
      <c r="X45" s="120"/>
      <c r="Y45" s="120"/>
      <c r="AA45" s="79"/>
    </row>
    <row r="46" spans="1:27" ht="20.149999999999999" customHeight="1" x14ac:dyDescent="0.55000000000000004">
      <c r="A46" s="103"/>
      <c r="B46" s="137" t="s">
        <v>28</v>
      </c>
      <c r="C46" s="138"/>
      <c r="D46" s="139"/>
      <c r="E46" s="83" t="s">
        <v>21</v>
      </c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120"/>
      <c r="T46" s="120"/>
      <c r="U46" s="120"/>
      <c r="V46" s="120"/>
      <c r="W46" s="120"/>
      <c r="X46" s="120"/>
      <c r="Y46" s="120"/>
      <c r="AA46" s="79"/>
    </row>
    <row r="47" spans="1:27" ht="20.149999999999999" customHeight="1" x14ac:dyDescent="0.55000000000000004">
      <c r="A47" s="103"/>
      <c r="B47" s="143" t="s">
        <v>34</v>
      </c>
      <c r="C47" s="144"/>
      <c r="D47" s="145"/>
      <c r="E47" s="83" t="s">
        <v>20</v>
      </c>
      <c r="F47" s="119"/>
      <c r="G47" s="119"/>
      <c r="H47" s="119"/>
      <c r="I47" s="119"/>
      <c r="J47" s="119"/>
      <c r="K47" s="119"/>
      <c r="L47" s="119"/>
      <c r="M47" s="119"/>
      <c r="N47" s="119"/>
      <c r="O47" s="119"/>
      <c r="P47" s="119"/>
      <c r="Q47" s="119"/>
      <c r="R47" s="119"/>
      <c r="S47" s="119"/>
      <c r="T47" s="119"/>
      <c r="U47" s="119"/>
      <c r="V47" s="119"/>
      <c r="W47" s="119"/>
      <c r="X47" s="119"/>
      <c r="Y47" s="119"/>
      <c r="AA47" s="79"/>
    </row>
    <row r="48" spans="1:27" ht="20.149999999999999" customHeight="1" x14ac:dyDescent="0.55000000000000004">
      <c r="A48" s="103"/>
      <c r="B48" s="137" t="s">
        <v>28</v>
      </c>
      <c r="C48" s="138"/>
      <c r="D48" s="139"/>
      <c r="E48" s="83" t="s">
        <v>21</v>
      </c>
      <c r="F48" s="119"/>
      <c r="G48" s="119"/>
      <c r="H48" s="119"/>
      <c r="I48" s="119"/>
      <c r="J48" s="119"/>
      <c r="K48" s="119"/>
      <c r="L48" s="119"/>
      <c r="M48" s="119"/>
      <c r="N48" s="119"/>
      <c r="O48" s="119"/>
      <c r="P48" s="119"/>
      <c r="Q48" s="119"/>
      <c r="R48" s="119"/>
      <c r="S48" s="119"/>
      <c r="T48" s="119"/>
      <c r="U48" s="119"/>
      <c r="V48" s="119"/>
      <c r="W48" s="119"/>
      <c r="X48" s="119"/>
      <c r="Y48" s="119"/>
      <c r="AA48" s="79"/>
    </row>
    <row r="49" spans="1:27" ht="20.149999999999999" hidden="1" customHeight="1" x14ac:dyDescent="0.55000000000000004">
      <c r="A49" s="103"/>
      <c r="B49" s="131" t="s">
        <v>23</v>
      </c>
      <c r="C49" s="132"/>
      <c r="D49" s="132"/>
      <c r="E49" s="133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120"/>
      <c r="T49" s="120"/>
      <c r="U49" s="120"/>
      <c r="V49" s="120"/>
      <c r="W49" s="120"/>
      <c r="X49" s="120"/>
      <c r="Y49" s="120"/>
      <c r="AA49" s="79"/>
    </row>
    <row r="50" spans="1:27" ht="20.149999999999999" hidden="1" customHeight="1" x14ac:dyDescent="0.55000000000000004">
      <c r="A50" s="103"/>
      <c r="B50" s="151" t="s">
        <v>24</v>
      </c>
      <c r="C50" s="152"/>
      <c r="D50" s="153"/>
      <c r="E50" s="83" t="s">
        <v>20</v>
      </c>
      <c r="F50" s="112" t="str">
        <f t="shared" ref="F50" si="22">IFERROR(IF(F47&gt;0,F45/F47,""),"")</f>
        <v/>
      </c>
      <c r="G50" s="112"/>
      <c r="H50" s="112"/>
      <c r="I50" s="112"/>
      <c r="J50" s="112" t="str">
        <f t="shared" ref="J50:V51" si="23">IFERROR(IF(J47&gt;0,J45/J47,""),"")</f>
        <v/>
      </c>
      <c r="K50" s="112"/>
      <c r="L50" s="112"/>
      <c r="M50" s="112"/>
      <c r="N50" s="112" t="str">
        <f t="shared" si="23"/>
        <v/>
      </c>
      <c r="O50" s="112"/>
      <c r="P50" s="112"/>
      <c r="Q50" s="112"/>
      <c r="R50" s="112" t="str">
        <f t="shared" si="23"/>
        <v/>
      </c>
      <c r="S50" s="112"/>
      <c r="T50" s="112"/>
      <c r="U50" s="112"/>
      <c r="V50" s="112" t="str">
        <f t="shared" si="23"/>
        <v/>
      </c>
      <c r="W50" s="112"/>
      <c r="X50" s="112"/>
      <c r="Y50" s="112"/>
      <c r="AA50" s="79"/>
    </row>
    <row r="51" spans="1:27" ht="20.149999999999999" hidden="1" customHeight="1" x14ac:dyDescent="0.55000000000000004">
      <c r="A51" s="103"/>
      <c r="B51" s="154"/>
      <c r="C51" s="155"/>
      <c r="D51" s="156"/>
      <c r="E51" s="83" t="s">
        <v>21</v>
      </c>
      <c r="F51" s="112" t="str">
        <f t="shared" ref="F51" si="24">IFERROR(IF(F48&gt;0,F46/F48,""),"")</f>
        <v/>
      </c>
      <c r="G51" s="112"/>
      <c r="H51" s="112"/>
      <c r="I51" s="112"/>
      <c r="J51" s="112" t="str">
        <f t="shared" si="23"/>
        <v/>
      </c>
      <c r="K51" s="112"/>
      <c r="L51" s="112"/>
      <c r="M51" s="112"/>
      <c r="N51" s="112" t="str">
        <f t="shared" si="23"/>
        <v/>
      </c>
      <c r="O51" s="112"/>
      <c r="P51" s="112"/>
      <c r="Q51" s="112"/>
      <c r="R51" s="112" t="str">
        <f t="shared" si="23"/>
        <v/>
      </c>
      <c r="S51" s="112"/>
      <c r="T51" s="112"/>
      <c r="U51" s="112"/>
      <c r="V51" s="112" t="str">
        <f t="shared" si="23"/>
        <v/>
      </c>
      <c r="W51" s="112"/>
      <c r="X51" s="112"/>
      <c r="Y51" s="112"/>
      <c r="AA51" s="79"/>
    </row>
    <row r="52" spans="1:27" ht="20.149999999999999" hidden="1" customHeight="1" x14ac:dyDescent="0.55000000000000004">
      <c r="A52" s="103"/>
      <c r="B52" s="157"/>
      <c r="C52" s="158"/>
      <c r="D52" s="159"/>
      <c r="E52" s="83" t="s">
        <v>111</v>
      </c>
      <c r="F52" s="112" t="str">
        <f>IF(MIN(F50:F51)=0,"",IFERROR((F50+F51)/2,""))</f>
        <v/>
      </c>
      <c r="G52" s="112"/>
      <c r="H52" s="112"/>
      <c r="I52" s="112"/>
      <c r="J52" s="112" t="str">
        <f t="shared" ref="J52" si="25">IF(MIN(J50:J51)=0,"",IFERROR((J50+J51)/2,""))</f>
        <v/>
      </c>
      <c r="K52" s="112"/>
      <c r="L52" s="112"/>
      <c r="M52" s="112"/>
      <c r="N52" s="112" t="str">
        <f t="shared" ref="N52" si="26">IF(MIN(N50:N51)=0,"",IFERROR((N50+N51)/2,""))</f>
        <v/>
      </c>
      <c r="O52" s="112"/>
      <c r="P52" s="112"/>
      <c r="Q52" s="112"/>
      <c r="R52" s="112" t="str">
        <f t="shared" ref="R52" si="27">IF(MIN(R50:R51)=0,"",IFERROR((R50+R51)/2,""))</f>
        <v/>
      </c>
      <c r="S52" s="112"/>
      <c r="T52" s="112"/>
      <c r="U52" s="112"/>
      <c r="V52" s="112" t="str">
        <f t="shared" ref="V52" si="28">IF(MIN(V50:V51)=0,"",IFERROR((V50+V51)/2,""))</f>
        <v/>
      </c>
      <c r="W52" s="112"/>
      <c r="X52" s="112"/>
      <c r="Y52" s="112"/>
      <c r="AA52" s="79"/>
    </row>
    <row r="53" spans="1:27" ht="20.149999999999999" customHeight="1" x14ac:dyDescent="0.55000000000000004">
      <c r="A53" s="103"/>
      <c r="B53" s="143" t="s">
        <v>25</v>
      </c>
      <c r="C53" s="144"/>
      <c r="D53" s="145"/>
      <c r="E53" s="83" t="s">
        <v>20</v>
      </c>
      <c r="F53" s="111">
        <f>IF('EHP空調入力シート（室外機）'!F$20=Sheet2!$A$2,IFERROR('月間負荷相当運転日数計算（事務所）'!$P$6*'EHP空調入力シート（室外機）'!F43*'EHP空調入力シート（室外機）'!F47,""),IF('EHP空調入力シート（室外機）'!F$20=Sheet2!$A$3,IFERROR('月間負荷相当運転日数計算（事務所）'!$P$6*'EHP空調入力シート（室外機）'!F43*'EHP空調入力シート（室外機）'!F45/'EHP空調入力シート（室外機）'!F49,""),""))</f>
        <v>0</v>
      </c>
      <c r="G53" s="111"/>
      <c r="H53" s="111"/>
      <c r="I53" s="111"/>
      <c r="J53" s="111">
        <f>IF('EHP空調入力シート（室外機）'!J$20=Sheet2!$A$2,IFERROR('月間負荷相当運転日数計算（事務所）'!$P$7*'EHP空調入力シート（室外機）'!J43*'EHP空調入力シート（室外機）'!J47,""),IF('EHP空調入力シート（室外機）'!J$20=Sheet2!$A$3,IFERROR('月間負荷相当運転日数計算（事務所）'!$P$7*'EHP空調入力シート（室外機）'!J43*'EHP空調入力シート（室外機）'!J45/'EHP空調入力シート（室外機）'!J49,""),""))</f>
        <v>0</v>
      </c>
      <c r="K53" s="111"/>
      <c r="L53" s="111"/>
      <c r="M53" s="111"/>
      <c r="N53" s="111">
        <f>IF('EHP空調入力シート（室外機）'!N$20=Sheet2!$A$2,IFERROR('月間負荷相当運転日数計算（事務所）'!$P$8*'EHP空調入力シート（室外機）'!N43*'EHP空調入力シート（室外機）'!N47,""),IF('EHP空調入力シート（室外機）'!N$20=Sheet2!$A$3,IFERROR('月間負荷相当運転日数計算（事務所）'!$P$8*'EHP空調入力シート（室外機）'!N43*'EHP空調入力シート（室外機）'!N45/'EHP空調入力シート（室外機）'!N49,""),""))</f>
        <v>0</v>
      </c>
      <c r="O53" s="111"/>
      <c r="P53" s="111"/>
      <c r="Q53" s="111"/>
      <c r="R53" s="111">
        <f>IF('EHP空調入力シート（室外機）'!R$20=Sheet2!$A$2,IFERROR('月間負荷相当運転日数計算（事務所）'!$P$9*'EHP空調入力シート（室外機）'!R43*'EHP空調入力シート（室外機）'!R47,""),IF('EHP空調入力シート（室外機）'!R$20=Sheet2!$A$3,IFERROR('月間負荷相当運転日数計算（事務所）'!$P$9*'EHP空調入力シート（室外機）'!R43*'EHP空調入力シート（室外機）'!R45/'EHP空調入力シート（室外機）'!R49,""),""))</f>
        <v>0</v>
      </c>
      <c r="S53" s="111"/>
      <c r="T53" s="111"/>
      <c r="U53" s="111"/>
      <c r="V53" s="111">
        <f>IF('EHP空調入力シート（室外機）'!V$20=Sheet2!$A$2,IFERROR('月間負荷相当運転日数計算（事務所）'!$P$10*'EHP空調入力シート（室外機）'!V43*'EHP空調入力シート（室外機）'!V47,""),IF('EHP空調入力シート（室外機）'!V$20=Sheet2!$A$3,IFERROR('月間負荷相当運転日数計算（事務所）'!$P$10*'EHP空調入力シート（室外機）'!V43*'EHP空調入力シート（室外機）'!V45/'EHP空調入力シート（室外機）'!V49,""),""))</f>
        <v>0</v>
      </c>
      <c r="W53" s="111"/>
      <c r="X53" s="111"/>
      <c r="Y53" s="111"/>
      <c r="AA53" s="79"/>
    </row>
    <row r="54" spans="1:27" ht="20.149999999999999" customHeight="1" x14ac:dyDescent="0.55000000000000004">
      <c r="A54" s="103"/>
      <c r="B54" s="140" t="s">
        <v>29</v>
      </c>
      <c r="C54" s="141"/>
      <c r="D54" s="142"/>
      <c r="E54" s="83" t="s">
        <v>21</v>
      </c>
      <c r="F54" s="111">
        <f>IF('EHP空調入力シート（室外機）'!F$20=Sheet2!$A$2,IFERROR('月間負荷相当運転日数計算（事務所）'!$AC$6*'EHP空調入力シート（室外機）'!F44*'EHP空調入力シート（室外機）'!F48,""),IF('EHP空調入力シート（室外機）'!F$20=Sheet2!$A$3,IFERROR('月間負荷相当運転日数計算（事務所）'!$AC$6*'EHP空調入力シート（室外機）'!F44*'EHP空調入力シート（室外機）'!F46/'EHP空調入力シート（室外機）'!F49,""),""))</f>
        <v>0</v>
      </c>
      <c r="G54" s="111"/>
      <c r="H54" s="111"/>
      <c r="I54" s="111"/>
      <c r="J54" s="111">
        <f>IF('EHP空調入力シート（室外機）'!J$20=Sheet2!$A$2,IFERROR('月間負荷相当運転日数計算（事務所）'!$AC$7*'EHP空調入力シート（室外機）'!J44*'EHP空調入力シート（室外機）'!J48,""),IF('EHP空調入力シート（室外機）'!J$20=Sheet2!$A$3,IFERROR('月間負荷相当運転日数計算（事務所）'!$AC$7*'EHP空調入力シート（室外機）'!J44*'EHP空調入力シート（室外機）'!J46/'EHP空調入力シート（室外機）'!J49,""),""))</f>
        <v>0</v>
      </c>
      <c r="K54" s="111"/>
      <c r="L54" s="111"/>
      <c r="M54" s="111"/>
      <c r="N54" s="111">
        <f>IF('EHP空調入力シート（室外機）'!N$20=Sheet2!$A$2,IFERROR('月間負荷相当運転日数計算（事務所）'!$AC$8*'EHP空調入力シート（室外機）'!N44*'EHP空調入力シート（室外機）'!N48,""),IF('EHP空調入力シート（室外機）'!N$20=Sheet2!$A$3,IFERROR('月間負荷相当運転日数計算（事務所）'!$AC$8*'EHP空調入力シート（室外機）'!N44*'EHP空調入力シート（室外機）'!N46/'EHP空調入力シート（室外機）'!N49,""),""))</f>
        <v>0</v>
      </c>
      <c r="O54" s="111"/>
      <c r="P54" s="111"/>
      <c r="Q54" s="111"/>
      <c r="R54" s="111">
        <f>IF('EHP空調入力シート（室外機）'!R$20=Sheet2!$A$2,IFERROR('月間負荷相当運転日数計算（事務所）'!$AC$9*'EHP空調入力シート（室外機）'!R44*'EHP空調入力シート（室外機）'!R48,""),IF('EHP空調入力シート（室外機）'!R$20=Sheet2!$A$3,IFERROR('月間負荷相当運転日数計算（事務所）'!$AC$9*'EHP空調入力シート（室外機）'!R44*'EHP空調入力シート（室外機）'!R46/'EHP空調入力シート（室外機）'!R49,""),""))</f>
        <v>0</v>
      </c>
      <c r="S54" s="111"/>
      <c r="T54" s="111"/>
      <c r="U54" s="111"/>
      <c r="V54" s="111">
        <f>IF('EHP空調入力シート（室外機）'!V$20=Sheet2!$A$2,IFERROR('月間負荷相当運転日数計算（事務所）'!$AC$10*'EHP空調入力シート（室外機）'!V44*'EHP空調入力シート（室外機）'!V48,""),IF('EHP空調入力シート（室外機）'!V$20=Sheet2!$A$3,IFERROR('月間負荷相当運転日数計算（事務所）'!$AC$10*'EHP空調入力シート（室外機）'!V44*'EHP空調入力シート（室外機）'!V46/'EHP空調入力シート（室外機）'!V49,""),""))</f>
        <v>0</v>
      </c>
      <c r="W54" s="111"/>
      <c r="X54" s="111"/>
      <c r="Y54" s="111"/>
      <c r="AA54" s="79"/>
    </row>
    <row r="55" spans="1:27" ht="20.149999999999999" customHeight="1" x14ac:dyDescent="0.55000000000000004">
      <c r="A55" s="104"/>
      <c r="B55" s="137"/>
      <c r="C55" s="138"/>
      <c r="D55" s="139"/>
      <c r="E55" s="83" t="s">
        <v>26</v>
      </c>
      <c r="F55" s="111" t="str">
        <f>IF(MIN(F53:F54)=0,"",IFERROR(F53+F54,""))</f>
        <v/>
      </c>
      <c r="G55" s="111"/>
      <c r="H55" s="111"/>
      <c r="I55" s="111"/>
      <c r="J55" s="111" t="str">
        <f t="shared" ref="J55" si="29">IF(MIN(J53:J54)=0,"",IFERROR(J53+J54,""))</f>
        <v/>
      </c>
      <c r="K55" s="111"/>
      <c r="L55" s="111"/>
      <c r="M55" s="111"/>
      <c r="N55" s="111" t="str">
        <f t="shared" ref="N55" si="30">IF(MIN(N53:N54)=0,"",IFERROR(N53+N54,""))</f>
        <v/>
      </c>
      <c r="O55" s="111"/>
      <c r="P55" s="111"/>
      <c r="Q55" s="111"/>
      <c r="R55" s="111" t="str">
        <f t="shared" ref="R55" si="31">IF(MIN(R53:R54)=0,"",IFERROR(R53+R54,""))</f>
        <v/>
      </c>
      <c r="S55" s="111"/>
      <c r="T55" s="111"/>
      <c r="U55" s="111"/>
      <c r="V55" s="111" t="str">
        <f t="shared" ref="V55" si="32">IF(MIN(V53:V54)=0,"",IFERROR(V53+V54,""))</f>
        <v/>
      </c>
      <c r="W55" s="111"/>
      <c r="X55" s="111"/>
      <c r="Y55" s="111"/>
      <c r="AA55" s="79"/>
    </row>
    <row r="56" spans="1:27" ht="20.149999999999999" hidden="1" customHeight="1" x14ac:dyDescent="0.55000000000000004">
      <c r="A56" s="94"/>
      <c r="B56" s="134" t="s">
        <v>33</v>
      </c>
      <c r="C56" s="135"/>
      <c r="D56" s="135"/>
      <c r="E56" s="136"/>
      <c r="F56" s="112" t="str">
        <f>IFERROR(F55*Sheet2!$B$13,"")</f>
        <v/>
      </c>
      <c r="G56" s="112"/>
      <c r="H56" s="112"/>
      <c r="I56" s="112"/>
      <c r="J56" s="112" t="str">
        <f>IFERROR(J55*Sheet2!$B$13,"")</f>
        <v/>
      </c>
      <c r="K56" s="112"/>
      <c r="L56" s="112"/>
      <c r="M56" s="112"/>
      <c r="N56" s="112" t="str">
        <f>IFERROR(N55*Sheet2!$B$13,"")</f>
        <v/>
      </c>
      <c r="O56" s="112"/>
      <c r="P56" s="112"/>
      <c r="Q56" s="112"/>
      <c r="R56" s="112" t="str">
        <f>IFERROR(R55*Sheet2!$B$13,"")</f>
        <v/>
      </c>
      <c r="S56" s="112"/>
      <c r="T56" s="112"/>
      <c r="U56" s="112"/>
      <c r="V56" s="112" t="str">
        <f>IFERROR(V55*Sheet2!$B$13,"")</f>
        <v/>
      </c>
      <c r="W56" s="112"/>
      <c r="X56" s="112"/>
      <c r="Y56" s="112"/>
      <c r="Z56" s="84">
        <f>SUM(F56:Y56)</f>
        <v>0</v>
      </c>
      <c r="AA56" s="79"/>
    </row>
    <row r="57" spans="1:27" ht="30" hidden="1" customHeight="1" x14ac:dyDescent="0.55000000000000004">
      <c r="A57" s="160" t="s">
        <v>35</v>
      </c>
      <c r="B57" s="160"/>
      <c r="C57" s="160"/>
      <c r="D57" s="160"/>
      <c r="E57" s="160"/>
      <c r="F57" s="112" t="str">
        <f>IFERROR(IF(AND(F56&gt;0,F39&gt;0)=TRUE,F56-F39,""),"")</f>
        <v/>
      </c>
      <c r="G57" s="112"/>
      <c r="H57" s="112"/>
      <c r="I57" s="112"/>
      <c r="J57" s="112" t="str">
        <f t="shared" ref="J57" si="33">IFERROR(IF(AND(J56&gt;0,J39&gt;0)=TRUE,J56-J39,""),"")</f>
        <v/>
      </c>
      <c r="K57" s="112"/>
      <c r="L57" s="112"/>
      <c r="M57" s="112"/>
      <c r="N57" s="112" t="str">
        <f t="shared" ref="N57" si="34">IFERROR(IF(AND(N56&gt;0,N39&gt;0)=TRUE,N56-N39,""),"")</f>
        <v/>
      </c>
      <c r="O57" s="112"/>
      <c r="P57" s="112"/>
      <c r="Q57" s="112"/>
      <c r="R57" s="112" t="str">
        <f t="shared" ref="R57" si="35">IFERROR(IF(AND(R56&gt;0,R39&gt;0)=TRUE,R56-R39,""),"")</f>
        <v/>
      </c>
      <c r="S57" s="112"/>
      <c r="T57" s="112"/>
      <c r="U57" s="112"/>
      <c r="V57" s="112" t="str">
        <f t="shared" ref="V57" si="36">IFERROR(IF(AND(V56&gt;0,V39&gt;0)=TRUE,V56-V39,""),"")</f>
        <v/>
      </c>
      <c r="W57" s="112"/>
      <c r="X57" s="112"/>
      <c r="Y57" s="112"/>
      <c r="AA57" s="79"/>
    </row>
    <row r="58" spans="1:27" ht="15" customHeight="1" x14ac:dyDescent="0.55000000000000004">
      <c r="AA58" s="79"/>
    </row>
    <row r="59" spans="1:27" ht="15" customHeight="1" x14ac:dyDescent="0.55000000000000004">
      <c r="AA59" s="79"/>
    </row>
    <row r="60" spans="1:27" ht="15" hidden="1" customHeight="1" thickBot="1" x14ac:dyDescent="0.6">
      <c r="O60" s="85" t="s">
        <v>17</v>
      </c>
    </row>
    <row r="61" spans="1:27" ht="15" hidden="1" customHeight="1" x14ac:dyDescent="0.55000000000000004">
      <c r="O61" s="105" t="s">
        <v>56</v>
      </c>
      <c r="P61" s="106"/>
      <c r="Q61" s="106"/>
      <c r="R61" s="106"/>
      <c r="S61" s="106"/>
      <c r="T61" s="106"/>
      <c r="U61" s="106"/>
      <c r="V61" s="107"/>
      <c r="W61" s="113" t="str">
        <f>IF(MIN(Z39:Z56)=0,"",IFERROR(Z56-Z39,""))</f>
        <v/>
      </c>
      <c r="X61" s="114"/>
      <c r="Y61" s="146"/>
      <c r="AA61" s="79"/>
    </row>
    <row r="62" spans="1:27" ht="15" hidden="1" customHeight="1" thickBot="1" x14ac:dyDescent="0.6">
      <c r="O62" s="108"/>
      <c r="P62" s="109"/>
      <c r="Q62" s="109"/>
      <c r="R62" s="109"/>
      <c r="S62" s="109"/>
      <c r="T62" s="109"/>
      <c r="U62" s="109"/>
      <c r="V62" s="110"/>
      <c r="W62" s="147"/>
      <c r="X62" s="148"/>
      <c r="Y62" s="149"/>
      <c r="AA62" s="79"/>
    </row>
    <row r="63" spans="1:27" ht="15" hidden="1" customHeight="1" x14ac:dyDescent="0.55000000000000004">
      <c r="O63" s="105" t="s">
        <v>71</v>
      </c>
      <c r="P63" s="106"/>
      <c r="Q63" s="106"/>
      <c r="R63" s="106"/>
      <c r="S63" s="106"/>
      <c r="T63" s="106"/>
      <c r="U63" s="106"/>
      <c r="V63" s="107"/>
      <c r="W63" s="113">
        <f>SUMPRODUCT(F57:Y57,F24:Y24)</f>
        <v>0</v>
      </c>
      <c r="X63" s="114"/>
      <c r="Y63" s="115"/>
      <c r="AA63" s="79"/>
    </row>
    <row r="64" spans="1:27" ht="15" hidden="1" customHeight="1" thickBot="1" x14ac:dyDescent="0.6">
      <c r="O64" s="108"/>
      <c r="P64" s="109"/>
      <c r="Q64" s="109"/>
      <c r="R64" s="109"/>
      <c r="S64" s="109"/>
      <c r="T64" s="109"/>
      <c r="U64" s="109"/>
      <c r="V64" s="110"/>
      <c r="W64" s="116"/>
      <c r="X64" s="117"/>
      <c r="Y64" s="118"/>
      <c r="AA64" s="79"/>
    </row>
    <row r="65" spans="27:27" ht="15" customHeight="1" x14ac:dyDescent="0.55000000000000004">
      <c r="AA65" s="79"/>
    </row>
    <row r="66" spans="27:27" ht="15" customHeight="1" x14ac:dyDescent="0.55000000000000004">
      <c r="AA66" s="79"/>
    </row>
    <row r="67" spans="27:27" ht="15" customHeight="1" x14ac:dyDescent="0.55000000000000004">
      <c r="AA67" s="79"/>
    </row>
    <row r="68" spans="27:27" ht="15" customHeight="1" x14ac:dyDescent="0.55000000000000004">
      <c r="AA68" s="79"/>
    </row>
    <row r="69" spans="27:27" ht="15" customHeight="1" x14ac:dyDescent="0.55000000000000004">
      <c r="AA69" s="79"/>
    </row>
    <row r="70" spans="27:27" ht="15" customHeight="1" x14ac:dyDescent="0.55000000000000004">
      <c r="AA70" s="79"/>
    </row>
    <row r="71" spans="27:27" ht="15" customHeight="1" x14ac:dyDescent="0.55000000000000004">
      <c r="AA71" s="79"/>
    </row>
    <row r="72" spans="27:27" ht="15" customHeight="1" x14ac:dyDescent="0.55000000000000004">
      <c r="AA72" s="79"/>
    </row>
  </sheetData>
  <sheetProtection algorithmName="SHA-512" hashValue="6MEio7b2oR20B0ZfOEayHW4dJ8DV4WitAl+dQr5mdzD9y64xyYo4E2E54RC2RsiSMng1neyVvSERS6wjwIIZrQ==" saltValue="ZJWiqMomfE3I4qCTuXF7rw==" spinCount="100000" sheet="1" selectLockedCells="1"/>
  <mergeCells count="246">
    <mergeCell ref="B5:C5"/>
    <mergeCell ref="B6:C6"/>
    <mergeCell ref="A21:A39"/>
    <mergeCell ref="B21:E21"/>
    <mergeCell ref="B25:E25"/>
    <mergeCell ref="B7:C7"/>
    <mergeCell ref="B40:E40"/>
    <mergeCell ref="N39:Q39"/>
    <mergeCell ref="B44:D44"/>
    <mergeCell ref="B33:D35"/>
    <mergeCell ref="B39:E39"/>
    <mergeCell ref="B22:E22"/>
    <mergeCell ref="N23:Q23"/>
    <mergeCell ref="N24:Q24"/>
    <mergeCell ref="F42:I42"/>
    <mergeCell ref="F43:I43"/>
    <mergeCell ref="F44:I44"/>
    <mergeCell ref="F23:I23"/>
    <mergeCell ref="F24:I24"/>
    <mergeCell ref="F25:I25"/>
    <mergeCell ref="F26:I26"/>
    <mergeCell ref="F27:I27"/>
    <mergeCell ref="F28:I28"/>
    <mergeCell ref="F29:I29"/>
    <mergeCell ref="W61:Y62"/>
    <mergeCell ref="A18:E18"/>
    <mergeCell ref="B27:D27"/>
    <mergeCell ref="B26:D26"/>
    <mergeCell ref="B28:D28"/>
    <mergeCell ref="B29:D29"/>
    <mergeCell ref="B30:D30"/>
    <mergeCell ref="B31:D31"/>
    <mergeCell ref="A19:E19"/>
    <mergeCell ref="B50:D52"/>
    <mergeCell ref="B32:E32"/>
    <mergeCell ref="V18:Y18"/>
    <mergeCell ref="V19:Y19"/>
    <mergeCell ref="V20:Y20"/>
    <mergeCell ref="A57:E57"/>
    <mergeCell ref="B36:D36"/>
    <mergeCell ref="B37:D38"/>
    <mergeCell ref="A20:E20"/>
    <mergeCell ref="B23:E23"/>
    <mergeCell ref="B24:E24"/>
    <mergeCell ref="B47:D47"/>
    <mergeCell ref="B45:D45"/>
    <mergeCell ref="B43:D43"/>
    <mergeCell ref="F30:I30"/>
    <mergeCell ref="F31:I31"/>
    <mergeCell ref="B42:E42"/>
    <mergeCell ref="B49:E49"/>
    <mergeCell ref="B56:E56"/>
    <mergeCell ref="B48:D48"/>
    <mergeCell ref="B41:E41"/>
    <mergeCell ref="B54:D55"/>
    <mergeCell ref="B53:D53"/>
    <mergeCell ref="F50:I50"/>
    <mergeCell ref="F39:I39"/>
    <mergeCell ref="F40:I40"/>
    <mergeCell ref="F51:I51"/>
    <mergeCell ref="F52:I52"/>
    <mergeCell ref="F53:I53"/>
    <mergeCell ref="F54:I54"/>
    <mergeCell ref="F55:I55"/>
    <mergeCell ref="F56:I56"/>
    <mergeCell ref="F38:I38"/>
    <mergeCell ref="F41:I41"/>
    <mergeCell ref="F32:I32"/>
    <mergeCell ref="F33:I33"/>
    <mergeCell ref="F34:I34"/>
    <mergeCell ref="F35:I35"/>
    <mergeCell ref="B46:D46"/>
    <mergeCell ref="S13:T13"/>
    <mergeCell ref="S14:T14"/>
    <mergeCell ref="S15:T15"/>
    <mergeCell ref="F18:I18"/>
    <mergeCell ref="F19:I19"/>
    <mergeCell ref="F20:I20"/>
    <mergeCell ref="F21:I21"/>
    <mergeCell ref="F22:I22"/>
    <mergeCell ref="N18:Q18"/>
    <mergeCell ref="N19:Q19"/>
    <mergeCell ref="N20:Q20"/>
    <mergeCell ref="N21:Q21"/>
    <mergeCell ref="N22:Q22"/>
    <mergeCell ref="R18:U18"/>
    <mergeCell ref="R19:U19"/>
    <mergeCell ref="R20:U20"/>
    <mergeCell ref="J18:M18"/>
    <mergeCell ref="J19:M19"/>
    <mergeCell ref="J20:M20"/>
    <mergeCell ref="J21:M21"/>
    <mergeCell ref="J22:M22"/>
    <mergeCell ref="F45:I45"/>
    <mergeCell ref="F46:I46"/>
    <mergeCell ref="F47:I47"/>
    <mergeCell ref="F48:I48"/>
    <mergeCell ref="F49:I49"/>
    <mergeCell ref="F57:I57"/>
    <mergeCell ref="J52:M52"/>
    <mergeCell ref="J55:M55"/>
    <mergeCell ref="J50:M50"/>
    <mergeCell ref="J51:M51"/>
    <mergeCell ref="J23:M23"/>
    <mergeCell ref="J24:M24"/>
    <mergeCell ref="J28:M28"/>
    <mergeCell ref="J31:M31"/>
    <mergeCell ref="J33:M33"/>
    <mergeCell ref="J36:M36"/>
    <mergeCell ref="J39:M39"/>
    <mergeCell ref="J48:M48"/>
    <mergeCell ref="J49:M49"/>
    <mergeCell ref="J35:M35"/>
    <mergeCell ref="J38:M38"/>
    <mergeCell ref="J43:M43"/>
    <mergeCell ref="J44:M44"/>
    <mergeCell ref="J45:M45"/>
    <mergeCell ref="J46:M46"/>
    <mergeCell ref="J47:M47"/>
    <mergeCell ref="F36:I36"/>
    <mergeCell ref="F37:I37"/>
    <mergeCell ref="V21:Y21"/>
    <mergeCell ref="V22:Y22"/>
    <mergeCell ref="V23:Y23"/>
    <mergeCell ref="V24:Y24"/>
    <mergeCell ref="J26:M26"/>
    <mergeCell ref="N26:Q26"/>
    <mergeCell ref="R26:U26"/>
    <mergeCell ref="V26:Y26"/>
    <mergeCell ref="J27:M27"/>
    <mergeCell ref="N27:Q27"/>
    <mergeCell ref="R27:U27"/>
    <mergeCell ref="V27:Y27"/>
    <mergeCell ref="R23:U23"/>
    <mergeCell ref="R24:U24"/>
    <mergeCell ref="R21:U21"/>
    <mergeCell ref="R22:U22"/>
    <mergeCell ref="V31:Y31"/>
    <mergeCell ref="J32:M32"/>
    <mergeCell ref="N32:Q32"/>
    <mergeCell ref="R32:U32"/>
    <mergeCell ref="V32:Y32"/>
    <mergeCell ref="J25:M25"/>
    <mergeCell ref="N25:Q25"/>
    <mergeCell ref="R25:U25"/>
    <mergeCell ref="V25:Y25"/>
    <mergeCell ref="V28:Y28"/>
    <mergeCell ref="J29:M29"/>
    <mergeCell ref="N29:Q29"/>
    <mergeCell ref="R29:U29"/>
    <mergeCell ref="V29:Y29"/>
    <mergeCell ref="J30:M30"/>
    <mergeCell ref="N30:Q30"/>
    <mergeCell ref="R30:U30"/>
    <mergeCell ref="V30:Y30"/>
    <mergeCell ref="R31:U31"/>
    <mergeCell ref="N28:Q28"/>
    <mergeCell ref="R28:U28"/>
    <mergeCell ref="N31:Q31"/>
    <mergeCell ref="V33:Y33"/>
    <mergeCell ref="J34:M34"/>
    <mergeCell ref="N34:Q34"/>
    <mergeCell ref="R34:U34"/>
    <mergeCell ref="V34:Y34"/>
    <mergeCell ref="N35:Q35"/>
    <mergeCell ref="R35:U35"/>
    <mergeCell ref="V35:Y35"/>
    <mergeCell ref="N33:Q33"/>
    <mergeCell ref="R33:U33"/>
    <mergeCell ref="V36:Y36"/>
    <mergeCell ref="J37:M37"/>
    <mergeCell ref="N37:Q37"/>
    <mergeCell ref="R37:U37"/>
    <mergeCell ref="V37:Y37"/>
    <mergeCell ref="N38:Q38"/>
    <mergeCell ref="R38:U38"/>
    <mergeCell ref="V38:Y38"/>
    <mergeCell ref="N36:Q36"/>
    <mergeCell ref="R36:U36"/>
    <mergeCell ref="V39:Y39"/>
    <mergeCell ref="J40:M40"/>
    <mergeCell ref="J41:M41"/>
    <mergeCell ref="J42:M42"/>
    <mergeCell ref="N40:Q40"/>
    <mergeCell ref="R40:U40"/>
    <mergeCell ref="V40:Y40"/>
    <mergeCell ref="N41:Q41"/>
    <mergeCell ref="R41:U41"/>
    <mergeCell ref="V41:Y41"/>
    <mergeCell ref="N42:Q42"/>
    <mergeCell ref="R42:U42"/>
    <mergeCell ref="V42:Y42"/>
    <mergeCell ref="R39:U39"/>
    <mergeCell ref="N43:Q43"/>
    <mergeCell ref="R43:U43"/>
    <mergeCell ref="V43:Y43"/>
    <mergeCell ref="N44:Q44"/>
    <mergeCell ref="R44:U44"/>
    <mergeCell ref="V44:Y44"/>
    <mergeCell ref="V45:Y45"/>
    <mergeCell ref="N46:Q46"/>
    <mergeCell ref="R46:U46"/>
    <mergeCell ref="V46:Y46"/>
    <mergeCell ref="N45:Q45"/>
    <mergeCell ref="R47:U47"/>
    <mergeCell ref="V47:Y47"/>
    <mergeCell ref="N48:Q48"/>
    <mergeCell ref="R48:U48"/>
    <mergeCell ref="V48:Y48"/>
    <mergeCell ref="R45:U45"/>
    <mergeCell ref="R54:U54"/>
    <mergeCell ref="V54:Y54"/>
    <mergeCell ref="V49:Y49"/>
    <mergeCell ref="N50:Q50"/>
    <mergeCell ref="R50:U50"/>
    <mergeCell ref="V50:Y50"/>
    <mergeCell ref="N51:Q51"/>
    <mergeCell ref="R51:U51"/>
    <mergeCell ref="V51:Y51"/>
    <mergeCell ref="R49:U49"/>
    <mergeCell ref="N49:Q49"/>
    <mergeCell ref="N47:Q47"/>
    <mergeCell ref="A40:A55"/>
    <mergeCell ref="O61:V62"/>
    <mergeCell ref="O63:V64"/>
    <mergeCell ref="N55:Q55"/>
    <mergeCell ref="R55:U55"/>
    <mergeCell ref="V55:Y55"/>
    <mergeCell ref="J56:M56"/>
    <mergeCell ref="N56:Q56"/>
    <mergeCell ref="R56:U56"/>
    <mergeCell ref="V56:Y56"/>
    <mergeCell ref="J57:M57"/>
    <mergeCell ref="N57:Q57"/>
    <mergeCell ref="R57:U57"/>
    <mergeCell ref="V57:Y57"/>
    <mergeCell ref="W63:Y64"/>
    <mergeCell ref="N52:Q52"/>
    <mergeCell ref="R52:U52"/>
    <mergeCell ref="V52:Y52"/>
    <mergeCell ref="J53:M53"/>
    <mergeCell ref="N53:Q53"/>
    <mergeCell ref="R53:U53"/>
    <mergeCell ref="V53:Y53"/>
    <mergeCell ref="J54:M54"/>
    <mergeCell ref="N54:Q54"/>
  </mergeCells>
  <phoneticPr fontId="1"/>
  <pageMargins left="0.23622047244094491" right="0.23622047244094491" top="0.74803149606299213" bottom="0.74803149606299213" header="0.31496062992125984" footer="0.31496062992125984"/>
  <pageSetup paperSize="8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Sheet2!$A$2:$A$4</xm:f>
          </x14:formula1>
          <xm:sqref>F20 J20 N20 R20 V20</xm:sqref>
        </x14:dataValidation>
        <x14:dataValidation type="list" showInputMessage="1" showErrorMessage="1">
          <x14:formula1>
            <xm:f>Sheet2!$A$6:$A$8</xm:f>
          </x14:formula1>
          <xm:sqref>F23 J23 N23 R23 V23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0"/>
  <sheetViews>
    <sheetView zoomScale="60" zoomScaleNormal="60" workbookViewId="0">
      <selection activeCell="D12" sqref="D12"/>
    </sheetView>
  </sheetViews>
  <sheetFormatPr defaultColWidth="8.75" defaultRowHeight="14.5" x14ac:dyDescent="0.55000000000000004"/>
  <cols>
    <col min="1" max="1" width="4.5" style="19" bestFit="1" customWidth="1"/>
    <col min="2" max="2" width="17.25" style="49" customWidth="1"/>
    <col min="3" max="3" width="5.25" style="49" bestFit="1" customWidth="1"/>
    <col min="4" max="28" width="8.58203125" style="50" customWidth="1"/>
    <col min="29" max="29" width="8.58203125" style="51" customWidth="1"/>
    <col min="30" max="30" width="3.33203125" style="19" customWidth="1"/>
    <col min="31" max="16384" width="8.75" style="19"/>
  </cols>
  <sheetData>
    <row r="1" spans="1:29" ht="15" thickBot="1" x14ac:dyDescent="0.6">
      <c r="A1" s="230" t="s">
        <v>55</v>
      </c>
      <c r="B1" s="231"/>
      <c r="C1" s="232"/>
      <c r="D1" s="236" t="s">
        <v>12</v>
      </c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8"/>
      <c r="Q1" s="239" t="s">
        <v>13</v>
      </c>
      <c r="R1" s="240"/>
      <c r="S1" s="240"/>
      <c r="T1" s="240"/>
      <c r="U1" s="240"/>
      <c r="V1" s="240"/>
      <c r="W1" s="240"/>
      <c r="X1" s="240"/>
      <c r="Y1" s="240"/>
      <c r="Z1" s="240"/>
      <c r="AA1" s="240"/>
      <c r="AB1" s="240"/>
      <c r="AC1" s="241"/>
    </row>
    <row r="2" spans="1:29" ht="19.5" customHeight="1" thickTop="1" thickBot="1" x14ac:dyDescent="0.6">
      <c r="A2" s="233"/>
      <c r="B2" s="234"/>
      <c r="C2" s="235"/>
      <c r="D2" s="20" t="s">
        <v>0</v>
      </c>
      <c r="E2" s="21" t="s">
        <v>1</v>
      </c>
      <c r="F2" s="21" t="s">
        <v>2</v>
      </c>
      <c r="G2" s="21" t="s">
        <v>3</v>
      </c>
      <c r="H2" s="21" t="s">
        <v>4</v>
      </c>
      <c r="I2" s="21" t="s">
        <v>5</v>
      </c>
      <c r="J2" s="21" t="s">
        <v>6</v>
      </c>
      <c r="K2" s="21" t="s">
        <v>7</v>
      </c>
      <c r="L2" s="21" t="s">
        <v>8</v>
      </c>
      <c r="M2" s="21" t="s">
        <v>9</v>
      </c>
      <c r="N2" s="21" t="s">
        <v>10</v>
      </c>
      <c r="O2" s="22" t="s">
        <v>11</v>
      </c>
      <c r="P2" s="242" t="s">
        <v>52</v>
      </c>
      <c r="Q2" s="23" t="s">
        <v>0</v>
      </c>
      <c r="R2" s="24" t="s">
        <v>1</v>
      </c>
      <c r="S2" s="24" t="s">
        <v>2</v>
      </c>
      <c r="T2" s="24" t="s">
        <v>3</v>
      </c>
      <c r="U2" s="24" t="s">
        <v>4</v>
      </c>
      <c r="V2" s="24" t="s">
        <v>5</v>
      </c>
      <c r="W2" s="24" t="s">
        <v>6</v>
      </c>
      <c r="X2" s="24" t="s">
        <v>7</v>
      </c>
      <c r="Y2" s="24" t="s">
        <v>8</v>
      </c>
      <c r="Z2" s="24" t="s">
        <v>9</v>
      </c>
      <c r="AA2" s="24" t="s">
        <v>10</v>
      </c>
      <c r="AB2" s="25" t="s">
        <v>11</v>
      </c>
      <c r="AC2" s="245" t="s">
        <v>52</v>
      </c>
    </row>
    <row r="3" spans="1:29" ht="15" thickBot="1" x14ac:dyDescent="0.6">
      <c r="A3" s="248" t="s">
        <v>53</v>
      </c>
      <c r="B3" s="248"/>
      <c r="C3" s="248"/>
      <c r="D3" s="52">
        <f>'記入例（室外機）'!G14</f>
        <v>0</v>
      </c>
      <c r="E3" s="26">
        <f>'記入例（室外機）'!H14</f>
        <v>20</v>
      </c>
      <c r="F3" s="26">
        <f>'記入例（室外機）'!I14</f>
        <v>20</v>
      </c>
      <c r="G3" s="26">
        <f>'記入例（室外機）'!J14</f>
        <v>20</v>
      </c>
      <c r="H3" s="26">
        <f>'記入例（室外機）'!K14</f>
        <v>20</v>
      </c>
      <c r="I3" s="26">
        <f>'記入例（室外機）'!L14</f>
        <v>20</v>
      </c>
      <c r="J3" s="26">
        <f>'記入例（室外機）'!M14</f>
        <v>0</v>
      </c>
      <c r="K3" s="26">
        <f>'記入例（室外機）'!N14</f>
        <v>0</v>
      </c>
      <c r="L3" s="26">
        <f>'記入例（室外機）'!O14</f>
        <v>0</v>
      </c>
      <c r="M3" s="26">
        <f>'記入例（室外機）'!P14</f>
        <v>0</v>
      </c>
      <c r="N3" s="26">
        <f>'記入例（室外機）'!Q14</f>
        <v>0</v>
      </c>
      <c r="O3" s="27">
        <f>'記入例（室外機）'!R14</f>
        <v>0</v>
      </c>
      <c r="P3" s="243"/>
      <c r="Q3" s="27">
        <f>'記入例（室外機）'!G15</f>
        <v>5</v>
      </c>
      <c r="R3" s="27">
        <f>'記入例（室外機）'!H15</f>
        <v>0</v>
      </c>
      <c r="S3" s="27">
        <f>'記入例（室外機）'!I15</f>
        <v>0</v>
      </c>
      <c r="T3" s="27">
        <f>'記入例（室外機）'!J15</f>
        <v>0</v>
      </c>
      <c r="U3" s="27">
        <f>'記入例（室外機）'!K15</f>
        <v>0</v>
      </c>
      <c r="V3" s="27">
        <f>'記入例（室外機）'!L15</f>
        <v>0</v>
      </c>
      <c r="W3" s="27">
        <f>'記入例（室外機）'!M15</f>
        <v>5</v>
      </c>
      <c r="X3" s="27">
        <f>'記入例（室外機）'!N15</f>
        <v>20</v>
      </c>
      <c r="Y3" s="27">
        <f>'記入例（室外機）'!O15</f>
        <v>15</v>
      </c>
      <c r="Z3" s="27">
        <f>'記入例（室外機）'!P15</f>
        <v>20</v>
      </c>
      <c r="AA3" s="27">
        <f>'記入例（室外機）'!Q15</f>
        <v>20</v>
      </c>
      <c r="AB3" s="27">
        <f>'記入例（室外機）'!R15</f>
        <v>20</v>
      </c>
      <c r="AC3" s="246"/>
    </row>
    <row r="4" spans="1:29" ht="15" thickBot="1" x14ac:dyDescent="0.6">
      <c r="A4" s="248" t="s">
        <v>54</v>
      </c>
      <c r="B4" s="248"/>
      <c r="C4" s="248"/>
      <c r="D4" s="28">
        <v>18.600000000000001</v>
      </c>
      <c r="E4" s="29">
        <v>16.899999999999999</v>
      </c>
      <c r="F4" s="29">
        <v>23.8</v>
      </c>
      <c r="G4" s="29">
        <v>41.1</v>
      </c>
      <c r="H4" s="29">
        <v>43.5</v>
      </c>
      <c r="I4" s="29">
        <v>27.7</v>
      </c>
      <c r="J4" s="29">
        <v>13</v>
      </c>
      <c r="K4" s="29">
        <v>5.8</v>
      </c>
      <c r="L4" s="29">
        <v>0</v>
      </c>
      <c r="M4" s="29">
        <v>0</v>
      </c>
      <c r="N4" s="29">
        <v>0</v>
      </c>
      <c r="O4" s="30">
        <v>9.8000000000000007</v>
      </c>
      <c r="P4" s="243"/>
      <c r="Q4" s="31">
        <v>12.8</v>
      </c>
      <c r="R4" s="32">
        <v>15.5</v>
      </c>
      <c r="S4" s="32">
        <v>0</v>
      </c>
      <c r="T4" s="32">
        <v>0</v>
      </c>
      <c r="U4" s="32">
        <v>0</v>
      </c>
      <c r="V4" s="32">
        <v>0</v>
      </c>
      <c r="W4" s="32">
        <v>6.8</v>
      </c>
      <c r="X4" s="32">
        <v>16.600000000000001</v>
      </c>
      <c r="Y4" s="32">
        <v>31.6</v>
      </c>
      <c r="Z4" s="32">
        <v>42.5</v>
      </c>
      <c r="AA4" s="32">
        <v>36.700000000000003</v>
      </c>
      <c r="AB4" s="33">
        <v>29</v>
      </c>
      <c r="AC4" s="246"/>
    </row>
    <row r="5" spans="1:29" ht="15" thickBot="1" x14ac:dyDescent="0.6">
      <c r="A5" s="34" t="s">
        <v>48</v>
      </c>
      <c r="B5" s="34" t="s">
        <v>16</v>
      </c>
      <c r="C5" s="34" t="s">
        <v>49</v>
      </c>
      <c r="D5" s="249" t="s">
        <v>50</v>
      </c>
      <c r="E5" s="249"/>
      <c r="F5" s="249"/>
      <c r="G5" s="249"/>
      <c r="H5" s="249"/>
      <c r="I5" s="249"/>
      <c r="J5" s="249"/>
      <c r="K5" s="249"/>
      <c r="L5" s="249"/>
      <c r="M5" s="249"/>
      <c r="N5" s="249"/>
      <c r="O5" s="250"/>
      <c r="P5" s="244"/>
      <c r="Q5" s="251" t="s">
        <v>51</v>
      </c>
      <c r="R5" s="252"/>
      <c r="S5" s="252"/>
      <c r="T5" s="252"/>
      <c r="U5" s="252"/>
      <c r="V5" s="252"/>
      <c r="W5" s="252"/>
      <c r="X5" s="252"/>
      <c r="Y5" s="252"/>
      <c r="Z5" s="252"/>
      <c r="AA5" s="252"/>
      <c r="AB5" s="253"/>
      <c r="AC5" s="247"/>
    </row>
    <row r="6" spans="1:29" ht="18.75" customHeight="1" x14ac:dyDescent="0.55000000000000004">
      <c r="A6" s="35">
        <v>1</v>
      </c>
      <c r="B6" s="36" t="str">
        <f>'記入例（室外機）'!F$19</f>
        <v>１F事務室</v>
      </c>
      <c r="C6" s="37">
        <f>'記入例（室外機）'!F$25</f>
        <v>2</v>
      </c>
      <c r="D6" s="38">
        <f>D$3*$C6*D$4*0.01</f>
        <v>0</v>
      </c>
      <c r="E6" s="39">
        <f>E$3*$C6*E$4*0.01</f>
        <v>6.76</v>
      </c>
      <c r="F6" s="39">
        <f t="shared" ref="F6:O10" si="0">F$3*$C6*F$4*0.01</f>
        <v>9.52</v>
      </c>
      <c r="G6" s="39">
        <f t="shared" si="0"/>
        <v>16.440000000000001</v>
      </c>
      <c r="H6" s="39">
        <f t="shared" si="0"/>
        <v>17.400000000000002</v>
      </c>
      <c r="I6" s="39">
        <f t="shared" si="0"/>
        <v>11.08</v>
      </c>
      <c r="J6" s="39">
        <f t="shared" si="0"/>
        <v>0</v>
      </c>
      <c r="K6" s="39">
        <f t="shared" si="0"/>
        <v>0</v>
      </c>
      <c r="L6" s="39">
        <f t="shared" si="0"/>
        <v>0</v>
      </c>
      <c r="M6" s="39">
        <f t="shared" si="0"/>
        <v>0</v>
      </c>
      <c r="N6" s="39">
        <f t="shared" si="0"/>
        <v>0</v>
      </c>
      <c r="O6" s="40">
        <f t="shared" si="0"/>
        <v>0</v>
      </c>
      <c r="P6" s="41">
        <f t="shared" ref="P6:P10" si="1">SUM(D6:O6)</f>
        <v>61.2</v>
      </c>
      <c r="Q6" s="42">
        <f>Q$3*$C6*Q$4*0.01</f>
        <v>1.28</v>
      </c>
      <c r="R6" s="39">
        <f t="shared" ref="R6:AB10" si="2">R$3*$C6*R$4*0.01</f>
        <v>0</v>
      </c>
      <c r="S6" s="39">
        <f t="shared" si="2"/>
        <v>0</v>
      </c>
      <c r="T6" s="39">
        <f t="shared" si="2"/>
        <v>0</v>
      </c>
      <c r="U6" s="39">
        <f t="shared" si="2"/>
        <v>0</v>
      </c>
      <c r="V6" s="39">
        <f t="shared" si="2"/>
        <v>0</v>
      </c>
      <c r="W6" s="39">
        <f t="shared" si="2"/>
        <v>0.68</v>
      </c>
      <c r="X6" s="39">
        <f t="shared" si="2"/>
        <v>6.6400000000000006</v>
      </c>
      <c r="Y6" s="39">
        <f t="shared" si="2"/>
        <v>9.48</v>
      </c>
      <c r="Z6" s="39">
        <f t="shared" si="2"/>
        <v>17</v>
      </c>
      <c r="AA6" s="39">
        <f t="shared" si="2"/>
        <v>14.68</v>
      </c>
      <c r="AB6" s="40">
        <f t="shared" si="2"/>
        <v>11.6</v>
      </c>
      <c r="AC6" s="55">
        <f>SUM(Q6:AB6)</f>
        <v>61.36</v>
      </c>
    </row>
    <row r="7" spans="1:29" x14ac:dyDescent="0.55000000000000004">
      <c r="A7" s="43">
        <v>2</v>
      </c>
      <c r="B7" s="36" t="str">
        <f>'記入例（室外機）'!J$19</f>
        <v>２F会議室</v>
      </c>
      <c r="C7" s="37">
        <f>'記入例（室外機）'!J$25</f>
        <v>2</v>
      </c>
      <c r="D7" s="44">
        <f t="shared" ref="D7:E10" si="3">D$3*$C7*D$4*0.01</f>
        <v>0</v>
      </c>
      <c r="E7" s="45">
        <f t="shared" si="3"/>
        <v>6.76</v>
      </c>
      <c r="F7" s="45">
        <f t="shared" si="0"/>
        <v>9.52</v>
      </c>
      <c r="G7" s="45">
        <f t="shared" si="0"/>
        <v>16.440000000000001</v>
      </c>
      <c r="H7" s="45">
        <f t="shared" si="0"/>
        <v>17.400000000000002</v>
      </c>
      <c r="I7" s="45">
        <f t="shared" si="0"/>
        <v>11.08</v>
      </c>
      <c r="J7" s="45">
        <f t="shared" si="0"/>
        <v>0</v>
      </c>
      <c r="K7" s="45">
        <f t="shared" si="0"/>
        <v>0</v>
      </c>
      <c r="L7" s="45">
        <f t="shared" si="0"/>
        <v>0</v>
      </c>
      <c r="M7" s="45">
        <f t="shared" si="0"/>
        <v>0</v>
      </c>
      <c r="N7" s="45">
        <f t="shared" si="0"/>
        <v>0</v>
      </c>
      <c r="O7" s="46">
        <f t="shared" si="0"/>
        <v>0</v>
      </c>
      <c r="P7" s="47">
        <f t="shared" si="1"/>
        <v>61.2</v>
      </c>
      <c r="Q7" s="48">
        <f t="shared" ref="Q7:Q10" si="4">Q$3*$C7*Q$4*0.01</f>
        <v>1.28</v>
      </c>
      <c r="R7" s="45">
        <f t="shared" si="2"/>
        <v>0</v>
      </c>
      <c r="S7" s="45">
        <f t="shared" si="2"/>
        <v>0</v>
      </c>
      <c r="T7" s="45">
        <f t="shared" si="2"/>
        <v>0</v>
      </c>
      <c r="U7" s="45">
        <f t="shared" si="2"/>
        <v>0</v>
      </c>
      <c r="V7" s="45">
        <f t="shared" si="2"/>
        <v>0</v>
      </c>
      <c r="W7" s="45">
        <f t="shared" si="2"/>
        <v>0.68</v>
      </c>
      <c r="X7" s="45">
        <f t="shared" si="2"/>
        <v>6.6400000000000006</v>
      </c>
      <c r="Y7" s="45">
        <f t="shared" si="2"/>
        <v>9.48</v>
      </c>
      <c r="Z7" s="45">
        <f t="shared" si="2"/>
        <v>17</v>
      </c>
      <c r="AA7" s="45">
        <f t="shared" si="2"/>
        <v>14.68</v>
      </c>
      <c r="AB7" s="46">
        <f t="shared" si="2"/>
        <v>11.6</v>
      </c>
      <c r="AC7" s="56">
        <f>SUM(Q7:AB7)</f>
        <v>61.36</v>
      </c>
    </row>
    <row r="8" spans="1:29" x14ac:dyDescent="0.55000000000000004">
      <c r="A8" s="43">
        <v>3</v>
      </c>
      <c r="B8" s="36" t="str">
        <f>'記入例（室外機）'!N$19</f>
        <v>３F事務室</v>
      </c>
      <c r="C8" s="37">
        <f>'記入例（室外機）'!N$25</f>
        <v>2</v>
      </c>
      <c r="D8" s="44">
        <f t="shared" si="3"/>
        <v>0</v>
      </c>
      <c r="E8" s="45">
        <f t="shared" si="3"/>
        <v>6.76</v>
      </c>
      <c r="F8" s="45">
        <f t="shared" si="0"/>
        <v>9.52</v>
      </c>
      <c r="G8" s="45">
        <f t="shared" si="0"/>
        <v>16.440000000000001</v>
      </c>
      <c r="H8" s="45">
        <f t="shared" si="0"/>
        <v>17.400000000000002</v>
      </c>
      <c r="I8" s="45">
        <f t="shared" si="0"/>
        <v>11.08</v>
      </c>
      <c r="J8" s="45">
        <f t="shared" si="0"/>
        <v>0</v>
      </c>
      <c r="K8" s="45">
        <f t="shared" si="0"/>
        <v>0</v>
      </c>
      <c r="L8" s="45">
        <f t="shared" si="0"/>
        <v>0</v>
      </c>
      <c r="M8" s="45">
        <f t="shared" si="0"/>
        <v>0</v>
      </c>
      <c r="N8" s="45">
        <f t="shared" si="0"/>
        <v>0</v>
      </c>
      <c r="O8" s="46">
        <f t="shared" si="0"/>
        <v>0</v>
      </c>
      <c r="P8" s="47">
        <f t="shared" si="1"/>
        <v>61.2</v>
      </c>
      <c r="Q8" s="48">
        <f t="shared" si="4"/>
        <v>1.28</v>
      </c>
      <c r="R8" s="45">
        <f t="shared" si="2"/>
        <v>0</v>
      </c>
      <c r="S8" s="45">
        <f t="shared" si="2"/>
        <v>0</v>
      </c>
      <c r="T8" s="45">
        <f t="shared" si="2"/>
        <v>0</v>
      </c>
      <c r="U8" s="45">
        <f t="shared" si="2"/>
        <v>0</v>
      </c>
      <c r="V8" s="45">
        <f t="shared" si="2"/>
        <v>0</v>
      </c>
      <c r="W8" s="45">
        <f t="shared" si="2"/>
        <v>0.68</v>
      </c>
      <c r="X8" s="45">
        <f t="shared" si="2"/>
        <v>6.6400000000000006</v>
      </c>
      <c r="Y8" s="45">
        <f t="shared" si="2"/>
        <v>9.48</v>
      </c>
      <c r="Z8" s="45">
        <f t="shared" si="2"/>
        <v>17</v>
      </c>
      <c r="AA8" s="45">
        <f t="shared" si="2"/>
        <v>14.68</v>
      </c>
      <c r="AB8" s="46">
        <f t="shared" si="2"/>
        <v>11.6</v>
      </c>
      <c r="AC8" s="56">
        <f t="shared" ref="AC8:AC10" si="5">SUM(Q8:AB8)</f>
        <v>61.36</v>
      </c>
    </row>
    <row r="9" spans="1:29" x14ac:dyDescent="0.55000000000000004">
      <c r="A9" s="43">
        <v>4</v>
      </c>
      <c r="B9" s="36">
        <f>'記入例（室外機）'!R$19</f>
        <v>0</v>
      </c>
      <c r="C9" s="37">
        <f>'記入例（室外機）'!R$25</f>
        <v>0</v>
      </c>
      <c r="D9" s="44">
        <f t="shared" si="3"/>
        <v>0</v>
      </c>
      <c r="E9" s="45">
        <f t="shared" si="3"/>
        <v>0</v>
      </c>
      <c r="F9" s="45">
        <f t="shared" si="0"/>
        <v>0</v>
      </c>
      <c r="G9" s="45">
        <f t="shared" si="0"/>
        <v>0</v>
      </c>
      <c r="H9" s="45">
        <f t="shared" si="0"/>
        <v>0</v>
      </c>
      <c r="I9" s="45">
        <f t="shared" si="0"/>
        <v>0</v>
      </c>
      <c r="J9" s="45">
        <f t="shared" si="0"/>
        <v>0</v>
      </c>
      <c r="K9" s="45">
        <f t="shared" si="0"/>
        <v>0</v>
      </c>
      <c r="L9" s="45">
        <f t="shared" si="0"/>
        <v>0</v>
      </c>
      <c r="M9" s="45">
        <f t="shared" si="0"/>
        <v>0</v>
      </c>
      <c r="N9" s="45">
        <f t="shared" si="0"/>
        <v>0</v>
      </c>
      <c r="O9" s="46">
        <f t="shared" si="0"/>
        <v>0</v>
      </c>
      <c r="P9" s="47">
        <f t="shared" si="1"/>
        <v>0</v>
      </c>
      <c r="Q9" s="48">
        <f t="shared" si="4"/>
        <v>0</v>
      </c>
      <c r="R9" s="45">
        <f t="shared" si="2"/>
        <v>0</v>
      </c>
      <c r="S9" s="45">
        <f t="shared" si="2"/>
        <v>0</v>
      </c>
      <c r="T9" s="45">
        <f t="shared" si="2"/>
        <v>0</v>
      </c>
      <c r="U9" s="45">
        <f t="shared" si="2"/>
        <v>0</v>
      </c>
      <c r="V9" s="45">
        <f t="shared" si="2"/>
        <v>0</v>
      </c>
      <c r="W9" s="45">
        <f t="shared" si="2"/>
        <v>0</v>
      </c>
      <c r="X9" s="45">
        <f t="shared" si="2"/>
        <v>0</v>
      </c>
      <c r="Y9" s="45">
        <f t="shared" si="2"/>
        <v>0</v>
      </c>
      <c r="Z9" s="45">
        <f t="shared" si="2"/>
        <v>0</v>
      </c>
      <c r="AA9" s="45">
        <f t="shared" si="2"/>
        <v>0</v>
      </c>
      <c r="AB9" s="46">
        <f t="shared" si="2"/>
        <v>0</v>
      </c>
      <c r="AC9" s="56">
        <f t="shared" si="5"/>
        <v>0</v>
      </c>
    </row>
    <row r="10" spans="1:29" ht="15" thickBot="1" x14ac:dyDescent="0.6">
      <c r="A10" s="57">
        <v>5</v>
      </c>
      <c r="B10" s="64">
        <f>'記入例（室外機）'!V$19</f>
        <v>0</v>
      </c>
      <c r="C10" s="65">
        <f>'記入例（室外機）'!V$25</f>
        <v>0</v>
      </c>
      <c r="D10" s="58">
        <f t="shared" si="3"/>
        <v>0</v>
      </c>
      <c r="E10" s="59">
        <f t="shared" si="3"/>
        <v>0</v>
      </c>
      <c r="F10" s="59">
        <f t="shared" si="0"/>
        <v>0</v>
      </c>
      <c r="G10" s="59">
        <f t="shared" si="0"/>
        <v>0</v>
      </c>
      <c r="H10" s="59">
        <f t="shared" si="0"/>
        <v>0</v>
      </c>
      <c r="I10" s="59">
        <f t="shared" si="0"/>
        <v>0</v>
      </c>
      <c r="J10" s="59">
        <f t="shared" si="0"/>
        <v>0</v>
      </c>
      <c r="K10" s="59">
        <f t="shared" si="0"/>
        <v>0</v>
      </c>
      <c r="L10" s="59">
        <f t="shared" si="0"/>
        <v>0</v>
      </c>
      <c r="M10" s="59">
        <f t="shared" si="0"/>
        <v>0</v>
      </c>
      <c r="N10" s="59">
        <f t="shared" si="0"/>
        <v>0</v>
      </c>
      <c r="O10" s="60">
        <f t="shared" si="0"/>
        <v>0</v>
      </c>
      <c r="P10" s="61">
        <f t="shared" si="1"/>
        <v>0</v>
      </c>
      <c r="Q10" s="62">
        <f t="shared" si="4"/>
        <v>0</v>
      </c>
      <c r="R10" s="59">
        <f t="shared" si="2"/>
        <v>0</v>
      </c>
      <c r="S10" s="59">
        <f t="shared" si="2"/>
        <v>0</v>
      </c>
      <c r="T10" s="59">
        <f t="shared" si="2"/>
        <v>0</v>
      </c>
      <c r="U10" s="59">
        <f t="shared" si="2"/>
        <v>0</v>
      </c>
      <c r="V10" s="59">
        <f t="shared" si="2"/>
        <v>0</v>
      </c>
      <c r="W10" s="59">
        <f t="shared" si="2"/>
        <v>0</v>
      </c>
      <c r="X10" s="59">
        <f t="shared" si="2"/>
        <v>0</v>
      </c>
      <c r="Y10" s="59">
        <f t="shared" si="2"/>
        <v>0</v>
      </c>
      <c r="Z10" s="59">
        <f t="shared" si="2"/>
        <v>0</v>
      </c>
      <c r="AA10" s="59">
        <f t="shared" si="2"/>
        <v>0</v>
      </c>
      <c r="AB10" s="60">
        <f t="shared" si="2"/>
        <v>0</v>
      </c>
      <c r="AC10" s="63">
        <f t="shared" si="5"/>
        <v>0</v>
      </c>
    </row>
  </sheetData>
  <mergeCells count="9">
    <mergeCell ref="A1:C2"/>
    <mergeCell ref="D1:P1"/>
    <mergeCell ref="Q1:AC1"/>
    <mergeCell ref="P2:P5"/>
    <mergeCell ref="AC2:AC5"/>
    <mergeCell ref="A3:C3"/>
    <mergeCell ref="A4:C4"/>
    <mergeCell ref="D5:O5"/>
    <mergeCell ref="Q5:AB5"/>
  </mergeCells>
  <phoneticPr fontId="1"/>
  <pageMargins left="0.7" right="0.7" top="0.75" bottom="0.75" header="0.3" footer="0.3"/>
  <pageSetup paperSize="8" scale="7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activeCell="B17" sqref="B17"/>
    </sheetView>
  </sheetViews>
  <sheetFormatPr defaultRowHeight="18" x14ac:dyDescent="0.55000000000000004"/>
  <cols>
    <col min="1" max="1" width="29.08203125" style="3" bestFit="1" customWidth="1"/>
    <col min="2" max="2" width="12.08203125" style="1" bestFit="1" customWidth="1"/>
    <col min="3" max="3" width="92.75" style="1" bestFit="1" customWidth="1"/>
    <col min="5" max="5" width="20.25" customWidth="1"/>
  </cols>
  <sheetData>
    <row r="1" spans="1:3" x14ac:dyDescent="0.55000000000000004">
      <c r="A1" s="13" t="s">
        <v>36</v>
      </c>
      <c r="B1" s="7"/>
      <c r="C1" s="7"/>
    </row>
    <row r="2" spans="1:3" x14ac:dyDescent="0.55000000000000004">
      <c r="A2" s="13" t="s">
        <v>15</v>
      </c>
      <c r="B2" s="7"/>
      <c r="C2" s="7"/>
    </row>
    <row r="3" spans="1:3" x14ac:dyDescent="0.55000000000000004">
      <c r="A3" s="13" t="s">
        <v>37</v>
      </c>
      <c r="B3" s="7"/>
      <c r="C3" s="7"/>
    </row>
    <row r="4" spans="1:3" x14ac:dyDescent="0.55000000000000004">
      <c r="A4" s="14"/>
      <c r="B4" s="7"/>
      <c r="C4" s="7"/>
    </row>
    <row r="5" spans="1:3" x14ac:dyDescent="0.55000000000000004">
      <c r="A5" s="13" t="s">
        <v>38</v>
      </c>
      <c r="B5" s="6" t="s">
        <v>39</v>
      </c>
      <c r="C5" s="6" t="s">
        <v>40</v>
      </c>
    </row>
    <row r="6" spans="1:3" x14ac:dyDescent="0.55000000000000004">
      <c r="A6" s="90" t="s">
        <v>94</v>
      </c>
      <c r="B6" s="9">
        <v>13</v>
      </c>
      <c r="C6" s="8" t="s">
        <v>42</v>
      </c>
    </row>
    <row r="7" spans="1:3" x14ac:dyDescent="0.55000000000000004">
      <c r="A7" s="13" t="s">
        <v>95</v>
      </c>
      <c r="B7" s="9">
        <v>15</v>
      </c>
      <c r="C7" s="8" t="s">
        <v>42</v>
      </c>
    </row>
    <row r="8" spans="1:3" x14ac:dyDescent="0.55000000000000004">
      <c r="A8" s="13" t="s">
        <v>41</v>
      </c>
      <c r="B8" s="9">
        <v>6</v>
      </c>
      <c r="C8" s="8" t="s">
        <v>42</v>
      </c>
    </row>
    <row r="9" spans="1:3" x14ac:dyDescent="0.55000000000000004">
      <c r="A9" s="14"/>
      <c r="B9" s="7"/>
      <c r="C9" s="7"/>
    </row>
    <row r="10" spans="1:3" ht="18.5" thickBot="1" x14ac:dyDescent="0.6">
      <c r="A10" s="15" t="s">
        <v>43</v>
      </c>
      <c r="B10" s="7"/>
      <c r="C10" s="7"/>
    </row>
    <row r="11" spans="1:3" ht="18.5" thickBot="1" x14ac:dyDescent="0.6">
      <c r="A11" s="16" t="s">
        <v>44</v>
      </c>
      <c r="B11" s="10" t="s">
        <v>45</v>
      </c>
      <c r="C11" s="10" t="s">
        <v>40</v>
      </c>
    </row>
    <row r="12" spans="1:3" ht="19" thickTop="1" thickBot="1" x14ac:dyDescent="0.6">
      <c r="A12" s="17" t="s">
        <v>46</v>
      </c>
      <c r="B12" s="11">
        <v>15</v>
      </c>
      <c r="C12" s="12" t="s">
        <v>42</v>
      </c>
    </row>
    <row r="13" spans="1:3" ht="18.5" thickBot="1" x14ac:dyDescent="0.6">
      <c r="A13" s="18" t="s">
        <v>47</v>
      </c>
      <c r="B13" s="54">
        <v>4.7699999999999999E-4</v>
      </c>
      <c r="C13" s="73" t="s">
        <v>79</v>
      </c>
    </row>
    <row r="15" spans="1:3" x14ac:dyDescent="0.55000000000000004">
      <c r="A15" s="1"/>
      <c r="C15"/>
    </row>
    <row r="16" spans="1:3" x14ac:dyDescent="0.55000000000000004">
      <c r="A16" s="1"/>
      <c r="C16"/>
    </row>
    <row r="17" spans="1:3" x14ac:dyDescent="0.55000000000000004">
      <c r="A17" s="1"/>
      <c r="C17"/>
    </row>
    <row r="18" spans="1:3" x14ac:dyDescent="0.55000000000000004">
      <c r="A18" s="1"/>
      <c r="C18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4"/>
  <sheetViews>
    <sheetView showGridLines="0" zoomScaleNormal="100" workbookViewId="0">
      <selection activeCell="G14" sqref="G14"/>
    </sheetView>
  </sheetViews>
  <sheetFormatPr defaultColWidth="5.58203125" defaultRowHeight="15" customHeight="1" x14ac:dyDescent="0.55000000000000004"/>
  <cols>
    <col min="1" max="1" width="5.08203125" style="53" customWidth="1"/>
    <col min="2" max="3" width="6.08203125" style="53" customWidth="1"/>
    <col min="4" max="5" width="5.58203125" style="53"/>
    <col min="6" max="25" width="5.08203125" style="53" customWidth="1"/>
    <col min="26" max="26" width="6.5" style="53" hidden="1" customWidth="1"/>
    <col min="30" max="16384" width="5.58203125" style="53"/>
  </cols>
  <sheetData>
    <row r="1" spans="1:29" ht="21" customHeight="1" x14ac:dyDescent="0.55000000000000004">
      <c r="A1" s="4" t="s">
        <v>70</v>
      </c>
      <c r="Y1" s="100" t="s">
        <v>106</v>
      </c>
    </row>
    <row r="2" spans="1:29" ht="21" x14ac:dyDescent="0.55000000000000004">
      <c r="A2" s="4" t="s">
        <v>97</v>
      </c>
      <c r="AA2" s="53"/>
      <c r="AB2" s="53"/>
      <c r="AC2" s="53"/>
    </row>
    <row r="4" spans="1:29" s="79" customFormat="1" ht="15" customHeight="1" x14ac:dyDescent="0.55000000000000004">
      <c r="A4" s="79" t="s">
        <v>80</v>
      </c>
    </row>
    <row r="5" spans="1:29" s="79" customFormat="1" ht="15" customHeight="1" x14ac:dyDescent="0.55000000000000004">
      <c r="A5" s="89" t="s">
        <v>82</v>
      </c>
      <c r="B5" s="167" t="s">
        <v>83</v>
      </c>
      <c r="C5" s="167"/>
      <c r="D5" s="79" t="s">
        <v>84</v>
      </c>
    </row>
    <row r="6" spans="1:29" s="79" customFormat="1" ht="15" customHeight="1" x14ac:dyDescent="0.55000000000000004">
      <c r="A6" s="89" t="s">
        <v>85</v>
      </c>
      <c r="B6" s="168" t="s">
        <v>86</v>
      </c>
      <c r="C6" s="168"/>
      <c r="D6" s="79" t="s">
        <v>110</v>
      </c>
    </row>
    <row r="7" spans="1:29" s="79" customFormat="1" ht="15" customHeight="1" x14ac:dyDescent="0.55000000000000004">
      <c r="A7" s="89" t="s">
        <v>89</v>
      </c>
      <c r="B7" s="169" t="s">
        <v>90</v>
      </c>
      <c r="C7" s="169"/>
      <c r="D7" s="79" t="s">
        <v>91</v>
      </c>
    </row>
    <row r="8" spans="1:29" s="79" customFormat="1" ht="15" customHeight="1" x14ac:dyDescent="0.55000000000000004">
      <c r="A8" s="89" t="s">
        <v>92</v>
      </c>
      <c r="B8" s="79" t="s">
        <v>38</v>
      </c>
      <c r="D8" s="79" t="s">
        <v>112</v>
      </c>
    </row>
    <row r="9" spans="1:29" s="79" customFormat="1" ht="15" customHeight="1" x14ac:dyDescent="0.55000000000000004">
      <c r="A9" s="89"/>
      <c r="D9" s="79" t="s">
        <v>93</v>
      </c>
    </row>
    <row r="10" spans="1:29" s="79" customFormat="1" ht="15" customHeight="1" x14ac:dyDescent="0.55000000000000004">
      <c r="A10" s="266" t="s">
        <v>113</v>
      </c>
      <c r="B10" s="267" t="s">
        <v>114</v>
      </c>
    </row>
    <row r="12" spans="1:29" ht="15" customHeight="1" x14ac:dyDescent="0.55000000000000004">
      <c r="F12" s="2" t="s">
        <v>81</v>
      </c>
      <c r="AA12" s="53"/>
      <c r="AB12" s="53"/>
      <c r="AC12" s="53"/>
    </row>
    <row r="13" spans="1:29" ht="15" customHeight="1" x14ac:dyDescent="0.55000000000000004">
      <c r="F13" s="76"/>
      <c r="G13" s="77" t="s">
        <v>0</v>
      </c>
      <c r="H13" s="77" t="s">
        <v>1</v>
      </c>
      <c r="I13" s="77" t="s">
        <v>2</v>
      </c>
      <c r="J13" s="77" t="s">
        <v>3</v>
      </c>
      <c r="K13" s="92" t="s">
        <v>4</v>
      </c>
      <c r="L13" s="92" t="s">
        <v>5</v>
      </c>
      <c r="M13" s="92" t="s">
        <v>6</v>
      </c>
      <c r="N13" s="92" t="s">
        <v>7</v>
      </c>
      <c r="O13" s="92" t="s">
        <v>8</v>
      </c>
      <c r="P13" s="92" t="s">
        <v>9</v>
      </c>
      <c r="Q13" s="92" t="s">
        <v>10</v>
      </c>
      <c r="R13" s="92" t="s">
        <v>11</v>
      </c>
      <c r="S13" s="228" t="s">
        <v>14</v>
      </c>
      <c r="T13" s="229"/>
      <c r="AA13" s="53"/>
      <c r="AB13" s="53"/>
      <c r="AC13" s="53"/>
    </row>
    <row r="14" spans="1:29" ht="20.149999999999999" customHeight="1" x14ac:dyDescent="0.55000000000000004">
      <c r="F14" s="76" t="s">
        <v>12</v>
      </c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228">
        <f>SUM(G14:R14)</f>
        <v>0</v>
      </c>
      <c r="T14" s="229"/>
      <c r="AA14" s="53"/>
      <c r="AB14" s="53"/>
      <c r="AC14" s="53"/>
    </row>
    <row r="15" spans="1:29" ht="20.149999999999999" customHeight="1" x14ac:dyDescent="0.55000000000000004">
      <c r="F15" s="76" t="s">
        <v>13</v>
      </c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228">
        <f>SUM(G15:R15)</f>
        <v>0</v>
      </c>
      <c r="T15" s="229"/>
      <c r="AA15" s="53"/>
      <c r="AB15" s="53"/>
      <c r="AC15" s="53"/>
    </row>
    <row r="17" spans="1:29" ht="15" customHeight="1" x14ac:dyDescent="0.55000000000000004">
      <c r="AA17" s="53"/>
      <c r="AB17" s="53"/>
      <c r="AC17" s="53"/>
    </row>
    <row r="18" spans="1:29" ht="15" customHeight="1" x14ac:dyDescent="0.55000000000000004">
      <c r="A18" s="189" t="s">
        <v>57</v>
      </c>
      <c r="B18" s="189"/>
      <c r="C18" s="189"/>
      <c r="D18" s="189"/>
      <c r="E18" s="189"/>
      <c r="F18" s="180">
        <v>1</v>
      </c>
      <c r="G18" s="180"/>
      <c r="H18" s="180"/>
      <c r="I18" s="180"/>
      <c r="J18" s="180">
        <v>2</v>
      </c>
      <c r="K18" s="180"/>
      <c r="L18" s="180"/>
      <c r="M18" s="180"/>
      <c r="N18" s="180">
        <v>3</v>
      </c>
      <c r="O18" s="180"/>
      <c r="P18" s="180"/>
      <c r="Q18" s="180"/>
      <c r="R18" s="180">
        <v>4</v>
      </c>
      <c r="S18" s="180"/>
      <c r="T18" s="180"/>
      <c r="U18" s="180"/>
      <c r="V18" s="180">
        <v>5</v>
      </c>
      <c r="W18" s="180"/>
      <c r="X18" s="180"/>
      <c r="Y18" s="180"/>
      <c r="AA18" s="53"/>
      <c r="AB18" s="53"/>
      <c r="AC18" s="53"/>
    </row>
    <row r="19" spans="1:29" ht="20.149999999999999" customHeight="1" x14ac:dyDescent="0.55000000000000004">
      <c r="A19" s="189" t="s">
        <v>63</v>
      </c>
      <c r="B19" s="189"/>
      <c r="C19" s="189"/>
      <c r="D19" s="189"/>
      <c r="E19" s="189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AA19" s="53"/>
      <c r="AB19" s="53"/>
      <c r="AC19" s="53"/>
    </row>
    <row r="20" spans="1:29" ht="20.149999999999999" hidden="1" customHeight="1" x14ac:dyDescent="0.55000000000000004">
      <c r="A20" s="189" t="s">
        <v>87</v>
      </c>
      <c r="B20" s="189"/>
      <c r="C20" s="189"/>
      <c r="D20" s="189"/>
      <c r="E20" s="189"/>
      <c r="F20" s="181" t="s">
        <v>15</v>
      </c>
      <c r="G20" s="181"/>
      <c r="H20" s="181"/>
      <c r="I20" s="181"/>
      <c r="J20" s="181" t="s">
        <v>15</v>
      </c>
      <c r="K20" s="181"/>
      <c r="L20" s="181"/>
      <c r="M20" s="181"/>
      <c r="N20" s="181" t="s">
        <v>15</v>
      </c>
      <c r="O20" s="181"/>
      <c r="P20" s="181"/>
      <c r="Q20" s="181"/>
      <c r="R20" s="181" t="s">
        <v>15</v>
      </c>
      <c r="S20" s="181"/>
      <c r="T20" s="181"/>
      <c r="U20" s="181"/>
      <c r="V20" s="181" t="s">
        <v>15</v>
      </c>
      <c r="W20" s="181"/>
      <c r="X20" s="181"/>
      <c r="Y20" s="181"/>
      <c r="AA20" s="53"/>
      <c r="AB20" s="53"/>
      <c r="AC20" s="53"/>
    </row>
    <row r="21" spans="1:29" s="79" customFormat="1" ht="20.149999999999999" customHeight="1" x14ac:dyDescent="0.55000000000000004">
      <c r="A21" s="175" t="s">
        <v>78</v>
      </c>
      <c r="B21" s="131" t="s">
        <v>88</v>
      </c>
      <c r="C21" s="132"/>
      <c r="D21" s="132"/>
      <c r="E21" s="13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95"/>
      <c r="AA21" s="96"/>
    </row>
    <row r="22" spans="1:29" ht="20.149999999999999" customHeight="1" x14ac:dyDescent="0.55000000000000004">
      <c r="A22" s="176"/>
      <c r="B22" s="189" t="s">
        <v>18</v>
      </c>
      <c r="C22" s="189"/>
      <c r="D22" s="189"/>
      <c r="E22" s="189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123"/>
      <c r="V22" s="123"/>
      <c r="W22" s="123"/>
      <c r="X22" s="123"/>
      <c r="Y22" s="123"/>
      <c r="AA22" s="53"/>
      <c r="AB22" s="53"/>
      <c r="AC22" s="53"/>
    </row>
    <row r="23" spans="1:29" ht="20.149999999999999" customHeight="1" x14ac:dyDescent="0.55000000000000004">
      <c r="A23" s="176"/>
      <c r="B23" s="189" t="s">
        <v>38</v>
      </c>
      <c r="C23" s="189"/>
      <c r="D23" s="189"/>
      <c r="E23" s="189"/>
      <c r="F23" s="124"/>
      <c r="G23" s="124"/>
      <c r="H23" s="124"/>
      <c r="I23" s="124"/>
      <c r="J23" s="124"/>
      <c r="K23" s="124"/>
      <c r="L23" s="124"/>
      <c r="M23" s="124"/>
      <c r="N23" s="124"/>
      <c r="O23" s="124"/>
      <c r="P23" s="124"/>
      <c r="Q23" s="124"/>
      <c r="R23" s="124"/>
      <c r="S23" s="124"/>
      <c r="T23" s="124"/>
      <c r="U23" s="124"/>
      <c r="V23" s="124"/>
      <c r="W23" s="124"/>
      <c r="X23" s="124"/>
      <c r="Y23" s="124"/>
      <c r="AA23" s="53"/>
      <c r="AB23" s="53"/>
      <c r="AC23" s="53"/>
    </row>
    <row r="24" spans="1:29" ht="20.149999999999999" hidden="1" customHeight="1" x14ac:dyDescent="0.55000000000000004">
      <c r="A24" s="176"/>
      <c r="B24" s="189" t="s">
        <v>32</v>
      </c>
      <c r="C24" s="189"/>
      <c r="D24" s="189"/>
      <c r="E24" s="189"/>
      <c r="F24" s="125" t="str">
        <f>IFERROR(VLOOKUP(F23,Sheet2!$A$6:$B$8,2,FALSE),"")</f>
        <v/>
      </c>
      <c r="G24" s="125"/>
      <c r="H24" s="125"/>
      <c r="I24" s="125"/>
      <c r="J24" s="125" t="str">
        <f>IFERROR(VLOOKUP(J23,Sheet2!$A$6:$B$8,2,FALSE),"")</f>
        <v/>
      </c>
      <c r="K24" s="125"/>
      <c r="L24" s="125"/>
      <c r="M24" s="125"/>
      <c r="N24" s="125" t="str">
        <f>IFERROR(VLOOKUP(N23,Sheet2!$A$6:$B$8,2,FALSE),"")</f>
        <v/>
      </c>
      <c r="O24" s="125"/>
      <c r="P24" s="125"/>
      <c r="Q24" s="125"/>
      <c r="R24" s="125" t="str">
        <f>IFERROR(VLOOKUP(R23,Sheet2!$A$6:$B$8,2,FALSE),"")</f>
        <v/>
      </c>
      <c r="S24" s="125"/>
      <c r="T24" s="125"/>
      <c r="U24" s="125"/>
      <c r="V24" s="125" t="str">
        <f>IFERROR(VLOOKUP(V23,Sheet2!$A$6:$B$8,2,FALSE),"")</f>
        <v/>
      </c>
      <c r="W24" s="125"/>
      <c r="X24" s="125"/>
      <c r="Y24" s="125"/>
      <c r="AA24" s="53"/>
      <c r="AB24" s="53"/>
      <c r="AC24" s="53"/>
    </row>
    <row r="25" spans="1:29" ht="20.149999999999999" customHeight="1" x14ac:dyDescent="0.55000000000000004">
      <c r="A25" s="176"/>
      <c r="B25" s="183" t="s">
        <v>19</v>
      </c>
      <c r="C25" s="184"/>
      <c r="D25" s="184"/>
      <c r="E25" s="185"/>
      <c r="F25" s="182"/>
      <c r="G25" s="182"/>
      <c r="H25" s="182"/>
      <c r="I25" s="182"/>
      <c r="J25" s="182"/>
      <c r="K25" s="182"/>
      <c r="L25" s="182"/>
      <c r="M25" s="182"/>
      <c r="N25" s="182"/>
      <c r="O25" s="182"/>
      <c r="P25" s="182"/>
      <c r="Q25" s="182"/>
      <c r="R25" s="182"/>
      <c r="S25" s="182"/>
      <c r="T25" s="182"/>
      <c r="U25" s="182"/>
      <c r="V25" s="182"/>
      <c r="W25" s="182"/>
      <c r="X25" s="182"/>
      <c r="Y25" s="182"/>
      <c r="AA25" s="53"/>
      <c r="AB25" s="53"/>
      <c r="AC25" s="53"/>
    </row>
    <row r="26" spans="1:29" ht="20.149999999999999" customHeight="1" x14ac:dyDescent="0.55000000000000004">
      <c r="A26" s="176"/>
      <c r="B26" s="186" t="s">
        <v>60</v>
      </c>
      <c r="C26" s="187"/>
      <c r="D26" s="188"/>
      <c r="E26" s="76" t="s">
        <v>12</v>
      </c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 s="126"/>
      <c r="T26" s="126"/>
      <c r="U26" s="126"/>
      <c r="V26" s="126"/>
      <c r="W26" s="126"/>
      <c r="X26" s="126"/>
      <c r="Y26" s="126"/>
      <c r="AA26" s="53"/>
      <c r="AB26" s="53"/>
      <c r="AC26" s="53"/>
    </row>
    <row r="27" spans="1:29" ht="20.149999999999999" customHeight="1" x14ac:dyDescent="0.55000000000000004">
      <c r="A27" s="176"/>
      <c r="B27" s="190" t="s">
        <v>27</v>
      </c>
      <c r="C27" s="191"/>
      <c r="D27" s="192"/>
      <c r="E27" s="76" t="s">
        <v>13</v>
      </c>
      <c r="F27" s="126"/>
      <c r="G27" s="126"/>
      <c r="H27" s="126"/>
      <c r="I27" s="126"/>
      <c r="J27" s="126"/>
      <c r="K27" s="126"/>
      <c r="L27" s="126"/>
      <c r="M27" s="126"/>
      <c r="N27" s="126"/>
      <c r="O27" s="126"/>
      <c r="P27" s="126"/>
      <c r="Q27" s="126"/>
      <c r="R27" s="126"/>
      <c r="S27" s="126"/>
      <c r="T27" s="126"/>
      <c r="U27" s="126"/>
      <c r="V27" s="126"/>
      <c r="W27" s="126"/>
      <c r="X27" s="126"/>
      <c r="Y27" s="126"/>
      <c r="AA27" s="53"/>
      <c r="AB27" s="53"/>
      <c r="AC27" s="53"/>
    </row>
    <row r="28" spans="1:29" ht="20.149999999999999" customHeight="1" x14ac:dyDescent="0.55000000000000004">
      <c r="A28" s="176"/>
      <c r="B28" s="186" t="s">
        <v>22</v>
      </c>
      <c r="C28" s="187"/>
      <c r="D28" s="188"/>
      <c r="E28" s="76" t="s">
        <v>12</v>
      </c>
      <c r="F28" s="120"/>
      <c r="G28" s="120"/>
      <c r="H28" s="120"/>
      <c r="I28" s="120"/>
      <c r="J28" s="120"/>
      <c r="K28" s="120"/>
      <c r="L28" s="120"/>
      <c r="M28" s="120"/>
      <c r="N28" s="120"/>
      <c r="O28" s="120"/>
      <c r="P28" s="120"/>
      <c r="Q28" s="120"/>
      <c r="R28" s="120"/>
      <c r="S28" s="120"/>
      <c r="T28" s="120"/>
      <c r="U28" s="120"/>
      <c r="V28" s="120"/>
      <c r="W28" s="120"/>
      <c r="X28" s="120"/>
      <c r="Y28" s="120"/>
      <c r="AA28" s="53"/>
      <c r="AB28" s="53"/>
      <c r="AC28" s="53"/>
    </row>
    <row r="29" spans="1:29" ht="20.149999999999999" customHeight="1" x14ac:dyDescent="0.55000000000000004">
      <c r="A29" s="176"/>
      <c r="B29" s="190" t="s">
        <v>28</v>
      </c>
      <c r="C29" s="191"/>
      <c r="D29" s="192"/>
      <c r="E29" s="76" t="s">
        <v>13</v>
      </c>
      <c r="F29" s="120"/>
      <c r="G29" s="120"/>
      <c r="H29" s="120"/>
      <c r="I29" s="120"/>
      <c r="J29" s="120"/>
      <c r="K29" s="120"/>
      <c r="L29" s="120"/>
      <c r="M29" s="120"/>
      <c r="N29" s="120"/>
      <c r="O29" s="120"/>
      <c r="P29" s="120"/>
      <c r="Q29" s="120"/>
      <c r="R29" s="120"/>
      <c r="S29" s="120"/>
      <c r="T29" s="120"/>
      <c r="U29" s="120"/>
      <c r="V29" s="120"/>
      <c r="W29" s="120"/>
      <c r="X29" s="120"/>
      <c r="Y29" s="120"/>
      <c r="AA29" s="53"/>
      <c r="AB29" s="53"/>
      <c r="AC29" s="53"/>
    </row>
    <row r="30" spans="1:29" ht="20.149999999999999" customHeight="1" x14ac:dyDescent="0.55000000000000004">
      <c r="A30" s="176"/>
      <c r="B30" s="186" t="s">
        <v>34</v>
      </c>
      <c r="C30" s="187"/>
      <c r="D30" s="188"/>
      <c r="E30" s="76" t="s">
        <v>12</v>
      </c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  <c r="R30" s="119"/>
      <c r="S30" s="119"/>
      <c r="T30" s="119"/>
      <c r="U30" s="119"/>
      <c r="V30" s="119"/>
      <c r="W30" s="119"/>
      <c r="X30" s="119"/>
      <c r="Y30" s="119"/>
      <c r="AA30" s="53"/>
      <c r="AB30" s="53"/>
      <c r="AC30" s="53"/>
    </row>
    <row r="31" spans="1:29" ht="20.149999999999999" customHeight="1" x14ac:dyDescent="0.55000000000000004">
      <c r="A31" s="176"/>
      <c r="B31" s="190" t="s">
        <v>28</v>
      </c>
      <c r="C31" s="191"/>
      <c r="D31" s="192"/>
      <c r="E31" s="76" t="s">
        <v>13</v>
      </c>
      <c r="F31" s="119"/>
      <c r="G31" s="119"/>
      <c r="H31" s="119"/>
      <c r="I31" s="119"/>
      <c r="J31" s="119"/>
      <c r="K31" s="119"/>
      <c r="L31" s="119"/>
      <c r="M31" s="119"/>
      <c r="N31" s="119"/>
      <c r="O31" s="119"/>
      <c r="P31" s="119"/>
      <c r="Q31" s="119"/>
      <c r="R31" s="119"/>
      <c r="S31" s="119"/>
      <c r="T31" s="119"/>
      <c r="U31" s="119"/>
      <c r="V31" s="119"/>
      <c r="W31" s="119"/>
      <c r="X31" s="119"/>
      <c r="Y31" s="119"/>
      <c r="AA31" s="53"/>
      <c r="AB31" s="53"/>
      <c r="AC31" s="53"/>
    </row>
    <row r="32" spans="1:29" ht="20.149999999999999" hidden="1" customHeight="1" x14ac:dyDescent="0.55000000000000004">
      <c r="A32" s="176"/>
      <c r="B32" s="189" t="s">
        <v>23</v>
      </c>
      <c r="C32" s="189"/>
      <c r="D32" s="189"/>
      <c r="E32" s="189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0"/>
      <c r="U32" s="120"/>
      <c r="V32" s="120"/>
      <c r="W32" s="120"/>
      <c r="X32" s="120"/>
      <c r="Y32" s="120"/>
      <c r="AA32" s="53"/>
      <c r="AB32" s="53"/>
      <c r="AC32" s="53"/>
    </row>
    <row r="33" spans="1:29" ht="20.149999999999999" hidden="1" customHeight="1" x14ac:dyDescent="0.55000000000000004">
      <c r="A33" s="176"/>
      <c r="B33" s="216" t="s">
        <v>24</v>
      </c>
      <c r="C33" s="217"/>
      <c r="D33" s="218"/>
      <c r="E33" s="76" t="s">
        <v>12</v>
      </c>
      <c r="F33" s="174" t="str">
        <f>IFERROR(IF(F30&gt;0,F28/F30,""),"")</f>
        <v/>
      </c>
      <c r="G33" s="174"/>
      <c r="H33" s="174"/>
      <c r="I33" s="174"/>
      <c r="J33" s="174" t="str">
        <f>IFERROR(IF(J30&gt;0,J28/J30,""),"")</f>
        <v/>
      </c>
      <c r="K33" s="174"/>
      <c r="L33" s="174"/>
      <c r="M33" s="174"/>
      <c r="N33" s="174" t="str">
        <f t="shared" ref="N33" si="0">IFERROR(IF(N30&gt;0,N28/N30,""),"")</f>
        <v/>
      </c>
      <c r="O33" s="174"/>
      <c r="P33" s="174"/>
      <c r="Q33" s="174"/>
      <c r="R33" s="174" t="str">
        <f t="shared" ref="R33" si="1">IFERROR(IF(R30&gt;0,R28/R30,""),"")</f>
        <v/>
      </c>
      <c r="S33" s="174"/>
      <c r="T33" s="174"/>
      <c r="U33" s="174"/>
      <c r="V33" s="174" t="str">
        <f t="shared" ref="V33" si="2">IFERROR(IF(V30&gt;0,V28/V30,""),"")</f>
        <v/>
      </c>
      <c r="W33" s="174"/>
      <c r="X33" s="174"/>
      <c r="Y33" s="174"/>
      <c r="AA33" s="53"/>
      <c r="AB33" s="53"/>
      <c r="AC33" s="53"/>
    </row>
    <row r="34" spans="1:29" ht="20.149999999999999" hidden="1" customHeight="1" x14ac:dyDescent="0.55000000000000004">
      <c r="A34" s="176"/>
      <c r="B34" s="219"/>
      <c r="C34" s="220"/>
      <c r="D34" s="221"/>
      <c r="E34" s="76" t="s">
        <v>13</v>
      </c>
      <c r="F34" s="174" t="str">
        <f>IFERROR(IF(F31&gt;0,F29/F31,""),"")</f>
        <v/>
      </c>
      <c r="G34" s="174"/>
      <c r="H34" s="174"/>
      <c r="I34" s="174"/>
      <c r="J34" s="174" t="str">
        <f>IFERROR(IF(J31&gt;0,J29/J31,""),"")</f>
        <v/>
      </c>
      <c r="K34" s="174"/>
      <c r="L34" s="174"/>
      <c r="M34" s="174"/>
      <c r="N34" s="174" t="str">
        <f t="shared" ref="N34" si="3">IFERROR(IF(N31&gt;0,N29/N31,""),"")</f>
        <v/>
      </c>
      <c r="O34" s="174"/>
      <c r="P34" s="174"/>
      <c r="Q34" s="174"/>
      <c r="R34" s="174" t="str">
        <f t="shared" ref="R34" si="4">IFERROR(IF(R31&gt;0,R29/R31,""),"")</f>
        <v/>
      </c>
      <c r="S34" s="174"/>
      <c r="T34" s="174"/>
      <c r="U34" s="174"/>
      <c r="V34" s="174" t="str">
        <f t="shared" ref="V34" si="5">IFERROR(IF(V31&gt;0,V29/V31,""),"")</f>
        <v/>
      </c>
      <c r="W34" s="174"/>
      <c r="X34" s="174"/>
      <c r="Y34" s="174"/>
      <c r="AA34" s="53"/>
      <c r="AB34" s="53"/>
      <c r="AC34" s="53"/>
    </row>
    <row r="35" spans="1:29" ht="20.149999999999999" hidden="1" customHeight="1" x14ac:dyDescent="0.55000000000000004">
      <c r="A35" s="176"/>
      <c r="B35" s="222"/>
      <c r="C35" s="223"/>
      <c r="D35" s="224"/>
      <c r="E35" s="76" t="s">
        <v>111</v>
      </c>
      <c r="F35" s="174" t="str">
        <f>IF(MIN(F33:F34)=0,"",IFERROR((F33+F34)/2,""))</f>
        <v/>
      </c>
      <c r="G35" s="174"/>
      <c r="H35" s="174"/>
      <c r="I35" s="174"/>
      <c r="J35" s="174" t="str">
        <f t="shared" ref="J35" si="6">IF(MIN(J33:J34)=0,"",IFERROR((J33+J34)/2,""))</f>
        <v/>
      </c>
      <c r="K35" s="174"/>
      <c r="L35" s="174"/>
      <c r="M35" s="174"/>
      <c r="N35" s="174" t="str">
        <f t="shared" ref="N35" si="7">IF(MIN(N33:N34)=0,"",IFERROR((N33+N34)/2,""))</f>
        <v/>
      </c>
      <c r="O35" s="174"/>
      <c r="P35" s="174"/>
      <c r="Q35" s="174"/>
      <c r="R35" s="174" t="str">
        <f t="shared" ref="R35" si="8">IF(MIN(R33:R34)=0,"",IFERROR((R33+R34)/2,""))</f>
        <v/>
      </c>
      <c r="S35" s="174"/>
      <c r="T35" s="174"/>
      <c r="U35" s="174"/>
      <c r="V35" s="174" t="str">
        <f t="shared" ref="V35" si="9">IF(MIN(V33:V34)=0,"",IFERROR((V33+V34)/2,""))</f>
        <v/>
      </c>
      <c r="W35" s="174"/>
      <c r="X35" s="174"/>
      <c r="Y35" s="174"/>
      <c r="AA35" s="53"/>
      <c r="AB35" s="53"/>
      <c r="AC35" s="53"/>
    </row>
    <row r="36" spans="1:29" ht="20.149999999999999" customHeight="1" x14ac:dyDescent="0.55000000000000004">
      <c r="A36" s="176"/>
      <c r="B36" s="216" t="s">
        <v>25</v>
      </c>
      <c r="C36" s="217"/>
      <c r="D36" s="218"/>
      <c r="E36" s="76" t="s">
        <v>12</v>
      </c>
      <c r="F36" s="178">
        <f>IF('EHP空調入力シート（室内機）'!F$20=Sheet2!$A$2,IFERROR($S$14*F25*'EHP空調入力シート（室内機）'!F26*'EHP空調入力シート（室内機）'!F30,""),IF('EHP空調入力シート（室内機）'!F$20=Sheet2!$A$3,IFERROR($S$14*F25*'EHP空調入力シート（室内機）'!F26*'EHP空調入力シート（室内機）'!F28/'EHP空調入力シート（室内機）'!F32,""),""))</f>
        <v>0</v>
      </c>
      <c r="G36" s="178"/>
      <c r="H36" s="178"/>
      <c r="I36" s="178"/>
      <c r="J36" s="178">
        <f>IF('EHP空調入力シート（室内機）'!J$20=Sheet2!$A$2,IFERROR($S$14*J25*'EHP空調入力シート（室内機）'!J26*'EHP空調入力シート（室内機）'!J30,""),IF('EHP空調入力シート（室内機）'!J$20=Sheet2!$A$3,IFERROR($S$14*J25*'EHP空調入力シート（室内機）'!J26*'EHP空調入力シート（室内機）'!J28/'EHP空調入力シート（室内機）'!J32,""),""))</f>
        <v>0</v>
      </c>
      <c r="K36" s="178"/>
      <c r="L36" s="178"/>
      <c r="M36" s="178"/>
      <c r="N36" s="178">
        <f>IF('EHP空調入力シート（室内機）'!N$20=Sheet2!$A$2,IFERROR($S$14*N25*'EHP空調入力シート（室内機）'!N26*'EHP空調入力シート（室内機）'!N30,""),IF('EHP空調入力シート（室内機）'!N$20=Sheet2!$A$3,IFERROR($S$14*N25*'EHP空調入力シート（室内機）'!N26*'EHP空調入力シート（室内機）'!N28/'EHP空調入力シート（室内機）'!N32,""),""))</f>
        <v>0</v>
      </c>
      <c r="O36" s="178"/>
      <c r="P36" s="178"/>
      <c r="Q36" s="178"/>
      <c r="R36" s="178">
        <f>IF('EHP空調入力シート（室内機）'!R$20=Sheet2!$A$2,IFERROR($S$14*R25*'EHP空調入力シート（室内機）'!R26*'EHP空調入力シート（室内機）'!R30,""),IF('EHP空調入力シート（室内機）'!R$20=Sheet2!$A$3,IFERROR($S$14*R25*'EHP空調入力シート（室内機）'!R26*'EHP空調入力シート（室内機）'!R28/'EHP空調入力シート（室内機）'!R32,""),""))</f>
        <v>0</v>
      </c>
      <c r="S36" s="178"/>
      <c r="T36" s="178"/>
      <c r="U36" s="178"/>
      <c r="V36" s="178">
        <f>IF('EHP空調入力シート（室内機）'!V$20=Sheet2!$A$2,IFERROR($S$14*V25*'EHP空調入力シート（室内機）'!V26*'EHP空調入力シート（室内機）'!V30,""),IF('EHP空調入力シート（室内機）'!V$20=Sheet2!$A$3,IFERROR($S$14*V25*'EHP空調入力シート（室内機）'!V26*'EHP空調入力シート（室内機）'!V28/'EHP空調入力シート（室内機）'!V32,""),""))</f>
        <v>0</v>
      </c>
      <c r="W36" s="178"/>
      <c r="X36" s="178"/>
      <c r="Y36" s="178"/>
      <c r="AA36" s="53"/>
      <c r="AB36" s="53"/>
      <c r="AC36" s="53"/>
    </row>
    <row r="37" spans="1:29" ht="20.149999999999999" customHeight="1" x14ac:dyDescent="0.55000000000000004">
      <c r="A37" s="176"/>
      <c r="B37" s="210" t="s">
        <v>29</v>
      </c>
      <c r="C37" s="211"/>
      <c r="D37" s="212"/>
      <c r="E37" s="76" t="s">
        <v>13</v>
      </c>
      <c r="F37" s="178">
        <f>IF('EHP空調入力シート（室内機）'!F$20=Sheet2!$A$2,IFERROR($S$15*F25*'EHP空調入力シート（室内機）'!F27*'EHP空調入力シート（室内機）'!F31,""),IF('EHP空調入力シート（室内機）'!F$20=Sheet2!$A$3,IFERROR($S$15*F25*'EHP空調入力シート（室内機）'!F27*'EHP空調入力シート（室内機）'!F29/'EHP空調入力シート（室内機）'!F32,""),""))</f>
        <v>0</v>
      </c>
      <c r="G37" s="178"/>
      <c r="H37" s="178"/>
      <c r="I37" s="178"/>
      <c r="J37" s="178">
        <f>IF('EHP空調入力シート（室内機）'!J$20=Sheet2!$A$2,IFERROR($S$15*J25*'EHP空調入力シート（室内機）'!J27*'EHP空調入力シート（室内機）'!J31,""),IF('EHP空調入力シート（室内機）'!J$20=Sheet2!$A$3,IFERROR($S$15*J25*'EHP空調入力シート（室内機）'!J27*'EHP空調入力シート（室内機）'!J29/'EHP空調入力シート（室内機）'!J32,""),""))</f>
        <v>0</v>
      </c>
      <c r="K37" s="178"/>
      <c r="L37" s="178"/>
      <c r="M37" s="178"/>
      <c r="N37" s="178">
        <f>IF('EHP空調入力シート（室内機）'!N$20=Sheet2!$A$2,IFERROR($S$15*N25*'EHP空調入力シート（室内機）'!N27*'EHP空調入力シート（室内機）'!N31,""),IF('EHP空調入力シート（室内機）'!N$20=Sheet2!$A$3,IFERROR($S$15*N25*'EHP空調入力シート（室内機）'!N27*'EHP空調入力シート（室内機）'!N29/'EHP空調入力シート（室内機）'!N32,""),""))</f>
        <v>0</v>
      </c>
      <c r="O37" s="178"/>
      <c r="P37" s="178"/>
      <c r="Q37" s="178"/>
      <c r="R37" s="178">
        <f>IF('EHP空調入力シート（室内機）'!R$20=Sheet2!$A$2,IFERROR($S$15*R25*'EHP空調入力シート（室内機）'!R27*'EHP空調入力シート（室内機）'!R31,""),IF('EHP空調入力シート（室内機）'!R$20=Sheet2!$A$3,IFERROR($S$15*R25*'EHP空調入力シート（室内機）'!R27*'EHP空調入力シート（室内機）'!R29/'EHP空調入力シート（室内機）'!R32,""),""))</f>
        <v>0</v>
      </c>
      <c r="S37" s="178"/>
      <c r="T37" s="178"/>
      <c r="U37" s="178"/>
      <c r="V37" s="178">
        <f>IF('EHP空調入力シート（室内機）'!V$20=Sheet2!$A$2,IFERROR($S$15*V25*'EHP空調入力シート（室内機）'!V27*'EHP空調入力シート（室内機）'!V31,""),IF('EHP空調入力シート（室内機）'!V$20=Sheet2!$A$3,IFERROR($S$15*V25*'EHP空調入力シート（室内機）'!V27*'EHP空調入力シート（室内機）'!V29/'EHP空調入力シート（室内機）'!V32,""),""))</f>
        <v>0</v>
      </c>
      <c r="W37" s="178"/>
      <c r="X37" s="178"/>
      <c r="Y37" s="178"/>
      <c r="AA37" s="53"/>
      <c r="AB37" s="53"/>
      <c r="AC37" s="53"/>
    </row>
    <row r="38" spans="1:29" ht="20.149999999999999" customHeight="1" x14ac:dyDescent="0.55000000000000004">
      <c r="A38" s="176"/>
      <c r="B38" s="213"/>
      <c r="C38" s="214"/>
      <c r="D38" s="215"/>
      <c r="E38" s="76" t="s">
        <v>26</v>
      </c>
      <c r="F38" s="178" t="str">
        <f>IF(MIN(F36:F37)=0,"",IFERROR(F36+F37,""))</f>
        <v/>
      </c>
      <c r="G38" s="178"/>
      <c r="H38" s="178"/>
      <c r="I38" s="178"/>
      <c r="J38" s="178" t="str">
        <f>IF(MIN(J36:J37)=0,"",IFERROR(J36+J37,""))</f>
        <v/>
      </c>
      <c r="K38" s="178"/>
      <c r="L38" s="178"/>
      <c r="M38" s="178"/>
      <c r="N38" s="178" t="str">
        <f t="shared" ref="N38" si="10">IF(MIN(N36:N37)=0,"",IFERROR(N36+N37,""))</f>
        <v/>
      </c>
      <c r="O38" s="178"/>
      <c r="P38" s="178"/>
      <c r="Q38" s="178"/>
      <c r="R38" s="178" t="str">
        <f t="shared" ref="R38" si="11">IF(MIN(R36:R37)=0,"",IFERROR(R36+R37,""))</f>
        <v/>
      </c>
      <c r="S38" s="178"/>
      <c r="T38" s="178"/>
      <c r="U38" s="178"/>
      <c r="V38" s="178" t="str">
        <f t="shared" ref="V38" si="12">IF(MIN(V36:V37)=0,"",IFERROR(V36+V37,""))</f>
        <v/>
      </c>
      <c r="W38" s="178"/>
      <c r="X38" s="178"/>
      <c r="Y38" s="178"/>
      <c r="AA38" s="53"/>
      <c r="AB38" s="53"/>
      <c r="AC38" s="53"/>
    </row>
    <row r="39" spans="1:29" ht="20.149999999999999" hidden="1" customHeight="1" x14ac:dyDescent="0.55000000000000004">
      <c r="A39" s="177"/>
      <c r="B39" s="206" t="s">
        <v>33</v>
      </c>
      <c r="C39" s="206"/>
      <c r="D39" s="206"/>
      <c r="E39" s="206"/>
      <c r="F39" s="174" t="str">
        <f>IFERROR(F38*Sheet2!$B$13,"")</f>
        <v/>
      </c>
      <c r="G39" s="174"/>
      <c r="H39" s="174"/>
      <c r="I39" s="174"/>
      <c r="J39" s="174" t="str">
        <f>IFERROR(J38*Sheet2!$B$13,"")</f>
        <v/>
      </c>
      <c r="K39" s="174"/>
      <c r="L39" s="174"/>
      <c r="M39" s="174"/>
      <c r="N39" s="174" t="str">
        <f>IFERROR(N38*Sheet2!$B$13,"")</f>
        <v/>
      </c>
      <c r="O39" s="174"/>
      <c r="P39" s="174"/>
      <c r="Q39" s="174"/>
      <c r="R39" s="174" t="str">
        <f>IFERROR(R38*Sheet2!$B$13,"")</f>
        <v/>
      </c>
      <c r="S39" s="174"/>
      <c r="T39" s="174"/>
      <c r="U39" s="174"/>
      <c r="V39" s="174" t="str">
        <f>IFERROR(V38*Sheet2!$B$13,"")</f>
        <v/>
      </c>
      <c r="W39" s="174"/>
      <c r="X39" s="174"/>
      <c r="Y39" s="174"/>
      <c r="Z39" s="67">
        <f>SUM(F39:Y39)</f>
        <v>0</v>
      </c>
      <c r="AA39" s="53"/>
      <c r="AB39" s="53"/>
      <c r="AC39" s="53"/>
    </row>
    <row r="40" spans="1:29" ht="20.149999999999999" customHeight="1" x14ac:dyDescent="0.55000000000000004">
      <c r="A40" s="175" t="s">
        <v>77</v>
      </c>
      <c r="B40" s="183" t="s">
        <v>88</v>
      </c>
      <c r="C40" s="184"/>
      <c r="D40" s="184"/>
      <c r="E40" s="185"/>
      <c r="F40" s="179"/>
      <c r="G40" s="179"/>
      <c r="H40" s="179"/>
      <c r="I40" s="179"/>
      <c r="J40" s="179"/>
      <c r="K40" s="179"/>
      <c r="L40" s="179"/>
      <c r="M40" s="179"/>
      <c r="N40" s="179"/>
      <c r="O40" s="179"/>
      <c r="P40" s="179"/>
      <c r="Q40" s="179"/>
      <c r="R40" s="179"/>
      <c r="S40" s="179"/>
      <c r="T40" s="179"/>
      <c r="U40" s="179"/>
      <c r="V40" s="179"/>
      <c r="W40" s="179"/>
      <c r="X40" s="179"/>
      <c r="Y40" s="179"/>
      <c r="AA40" s="53"/>
      <c r="AB40" s="53"/>
      <c r="AC40" s="53"/>
    </row>
    <row r="41" spans="1:29" ht="20.149999999999999" customHeight="1" x14ac:dyDescent="0.55000000000000004">
      <c r="A41" s="176"/>
      <c r="B41" s="183" t="s">
        <v>18</v>
      </c>
      <c r="C41" s="184"/>
      <c r="D41" s="184"/>
      <c r="E41" s="185"/>
      <c r="F41" s="179"/>
      <c r="G41" s="179"/>
      <c r="H41" s="179"/>
      <c r="I41" s="179"/>
      <c r="J41" s="179"/>
      <c r="K41" s="179"/>
      <c r="L41" s="179"/>
      <c r="M41" s="179"/>
      <c r="N41" s="179"/>
      <c r="O41" s="179"/>
      <c r="P41" s="179"/>
      <c r="Q41" s="179"/>
      <c r="R41" s="179"/>
      <c r="S41" s="179"/>
      <c r="T41" s="179"/>
      <c r="U41" s="179"/>
      <c r="V41" s="179"/>
      <c r="W41" s="179"/>
      <c r="X41" s="179"/>
      <c r="Y41" s="179"/>
      <c r="AA41" s="53"/>
      <c r="AB41" s="53"/>
      <c r="AC41" s="53"/>
    </row>
    <row r="42" spans="1:29" ht="20.149999999999999" customHeight="1" x14ac:dyDescent="0.55000000000000004">
      <c r="A42" s="176"/>
      <c r="B42" s="183" t="s">
        <v>19</v>
      </c>
      <c r="C42" s="184"/>
      <c r="D42" s="184"/>
      <c r="E42" s="185"/>
      <c r="F42" s="126"/>
      <c r="G42" s="126"/>
      <c r="H42" s="126"/>
      <c r="I42" s="126"/>
      <c r="J42" s="126"/>
      <c r="K42" s="126"/>
      <c r="L42" s="126"/>
      <c r="M42" s="126"/>
      <c r="N42" s="126"/>
      <c r="O42" s="126"/>
      <c r="P42" s="126"/>
      <c r="Q42" s="126"/>
      <c r="R42" s="126"/>
      <c r="S42" s="126"/>
      <c r="T42" s="126"/>
      <c r="U42" s="126"/>
      <c r="V42" s="126"/>
      <c r="W42" s="126"/>
      <c r="X42" s="126"/>
      <c r="Y42" s="126"/>
      <c r="AA42" s="53"/>
      <c r="AB42" s="53"/>
      <c r="AC42" s="53"/>
    </row>
    <row r="43" spans="1:29" ht="20.149999999999999" customHeight="1" x14ac:dyDescent="0.55000000000000004">
      <c r="A43" s="176"/>
      <c r="B43" s="186" t="s">
        <v>60</v>
      </c>
      <c r="C43" s="187"/>
      <c r="D43" s="188"/>
      <c r="E43" s="76" t="s">
        <v>12</v>
      </c>
      <c r="F43" s="121">
        <f>F26</f>
        <v>0</v>
      </c>
      <c r="G43" s="121"/>
      <c r="H43" s="121"/>
      <c r="I43" s="121"/>
      <c r="J43" s="121">
        <f>J26</f>
        <v>0</v>
      </c>
      <c r="K43" s="121"/>
      <c r="L43" s="121"/>
      <c r="M43" s="121"/>
      <c r="N43" s="121">
        <f t="shared" ref="N43" si="13">N26</f>
        <v>0</v>
      </c>
      <c r="O43" s="121"/>
      <c r="P43" s="121"/>
      <c r="Q43" s="121"/>
      <c r="R43" s="121">
        <f t="shared" ref="R43" si="14">R26</f>
        <v>0</v>
      </c>
      <c r="S43" s="121"/>
      <c r="T43" s="121"/>
      <c r="U43" s="121"/>
      <c r="V43" s="121">
        <f t="shared" ref="V43" si="15">V26</f>
        <v>0</v>
      </c>
      <c r="W43" s="121"/>
      <c r="X43" s="121"/>
      <c r="Y43" s="121"/>
      <c r="AA43" s="53"/>
      <c r="AB43" s="53"/>
      <c r="AC43" s="53"/>
    </row>
    <row r="44" spans="1:29" ht="20.149999999999999" customHeight="1" x14ac:dyDescent="0.55000000000000004">
      <c r="A44" s="176"/>
      <c r="B44" s="190" t="s">
        <v>27</v>
      </c>
      <c r="C44" s="191"/>
      <c r="D44" s="192"/>
      <c r="E44" s="76" t="s">
        <v>13</v>
      </c>
      <c r="F44" s="121">
        <f>F27</f>
        <v>0</v>
      </c>
      <c r="G44" s="121"/>
      <c r="H44" s="121"/>
      <c r="I44" s="121"/>
      <c r="J44" s="121">
        <f>J27</f>
        <v>0</v>
      </c>
      <c r="K44" s="121"/>
      <c r="L44" s="121"/>
      <c r="M44" s="121"/>
      <c r="N44" s="121">
        <f t="shared" ref="N44" si="16">N27</f>
        <v>0</v>
      </c>
      <c r="O44" s="121"/>
      <c r="P44" s="121"/>
      <c r="Q44" s="121"/>
      <c r="R44" s="121">
        <f t="shared" ref="R44" si="17">R27</f>
        <v>0</v>
      </c>
      <c r="S44" s="121"/>
      <c r="T44" s="121"/>
      <c r="U44" s="121"/>
      <c r="V44" s="121">
        <f t="shared" ref="V44" si="18">V27</f>
        <v>0</v>
      </c>
      <c r="W44" s="121"/>
      <c r="X44" s="121"/>
      <c r="Y44" s="121"/>
      <c r="AA44" s="53"/>
      <c r="AB44" s="53"/>
      <c r="AC44" s="53"/>
    </row>
    <row r="45" spans="1:29" ht="20.149999999999999" customHeight="1" x14ac:dyDescent="0.55000000000000004">
      <c r="A45" s="176"/>
      <c r="B45" s="186" t="s">
        <v>22</v>
      </c>
      <c r="C45" s="187"/>
      <c r="D45" s="188"/>
      <c r="E45" s="76" t="s">
        <v>12</v>
      </c>
      <c r="F45" s="120"/>
      <c r="G45" s="120"/>
      <c r="H45" s="120"/>
      <c r="I45" s="120"/>
      <c r="J45" s="120"/>
      <c r="K45" s="120"/>
      <c r="L45" s="120"/>
      <c r="M45" s="120"/>
      <c r="N45" s="120"/>
      <c r="O45" s="120"/>
      <c r="P45" s="120"/>
      <c r="Q45" s="120"/>
      <c r="R45" s="120"/>
      <c r="S45" s="120"/>
      <c r="T45" s="120"/>
      <c r="U45" s="120"/>
      <c r="V45" s="120"/>
      <c r="W45" s="120"/>
      <c r="X45" s="120"/>
      <c r="Y45" s="120"/>
      <c r="AA45" s="53"/>
      <c r="AB45" s="53"/>
      <c r="AC45" s="53"/>
    </row>
    <row r="46" spans="1:29" ht="20.149999999999999" customHeight="1" x14ac:dyDescent="0.55000000000000004">
      <c r="A46" s="176"/>
      <c r="B46" s="190" t="s">
        <v>28</v>
      </c>
      <c r="C46" s="191"/>
      <c r="D46" s="192"/>
      <c r="E46" s="76" t="s">
        <v>13</v>
      </c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120"/>
      <c r="T46" s="120"/>
      <c r="U46" s="120"/>
      <c r="V46" s="120"/>
      <c r="W46" s="120"/>
      <c r="X46" s="120"/>
      <c r="Y46" s="120"/>
      <c r="AA46" s="53"/>
      <c r="AB46" s="53"/>
      <c r="AC46" s="53"/>
    </row>
    <row r="47" spans="1:29" ht="20.149999999999999" customHeight="1" x14ac:dyDescent="0.55000000000000004">
      <c r="A47" s="176"/>
      <c r="B47" s="186" t="s">
        <v>34</v>
      </c>
      <c r="C47" s="187"/>
      <c r="D47" s="188"/>
      <c r="E47" s="76" t="s">
        <v>12</v>
      </c>
      <c r="F47" s="119"/>
      <c r="G47" s="119"/>
      <c r="H47" s="119"/>
      <c r="I47" s="119"/>
      <c r="J47" s="119"/>
      <c r="K47" s="119"/>
      <c r="L47" s="119"/>
      <c r="M47" s="119"/>
      <c r="N47" s="119"/>
      <c r="O47" s="119"/>
      <c r="P47" s="119"/>
      <c r="Q47" s="119"/>
      <c r="R47" s="119"/>
      <c r="S47" s="119"/>
      <c r="T47" s="119"/>
      <c r="U47" s="119"/>
      <c r="V47" s="119"/>
      <c r="W47" s="119"/>
      <c r="X47" s="119"/>
      <c r="Y47" s="119"/>
      <c r="AA47" s="53"/>
      <c r="AB47" s="53"/>
      <c r="AC47" s="53"/>
    </row>
    <row r="48" spans="1:29" ht="20.149999999999999" customHeight="1" x14ac:dyDescent="0.55000000000000004">
      <c r="A48" s="176"/>
      <c r="B48" s="190" t="s">
        <v>28</v>
      </c>
      <c r="C48" s="191"/>
      <c r="D48" s="192"/>
      <c r="E48" s="76" t="s">
        <v>13</v>
      </c>
      <c r="F48" s="119"/>
      <c r="G48" s="119"/>
      <c r="H48" s="119"/>
      <c r="I48" s="119"/>
      <c r="J48" s="119"/>
      <c r="K48" s="119"/>
      <c r="L48" s="119"/>
      <c r="M48" s="119"/>
      <c r="N48" s="119"/>
      <c r="O48" s="119"/>
      <c r="P48" s="119"/>
      <c r="Q48" s="119"/>
      <c r="R48" s="119"/>
      <c r="S48" s="119"/>
      <c r="T48" s="119"/>
      <c r="U48" s="119"/>
      <c r="V48" s="119"/>
      <c r="W48" s="119"/>
      <c r="X48" s="119"/>
      <c r="Y48" s="119"/>
      <c r="AA48" s="53"/>
      <c r="AB48" s="53"/>
      <c r="AC48" s="53"/>
    </row>
    <row r="49" spans="1:29" ht="20.149999999999999" hidden="1" customHeight="1" x14ac:dyDescent="0.55000000000000004">
      <c r="A49" s="176"/>
      <c r="B49" s="183" t="s">
        <v>23</v>
      </c>
      <c r="C49" s="184"/>
      <c r="D49" s="184"/>
      <c r="E49" s="185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120"/>
      <c r="T49" s="120"/>
      <c r="U49" s="120"/>
      <c r="V49" s="120"/>
      <c r="W49" s="120"/>
      <c r="X49" s="120"/>
      <c r="Y49" s="120"/>
      <c r="AA49" s="53"/>
      <c r="AB49" s="53"/>
      <c r="AC49" s="53"/>
    </row>
    <row r="50" spans="1:29" ht="20.149999999999999" hidden="1" customHeight="1" x14ac:dyDescent="0.55000000000000004">
      <c r="A50" s="176"/>
      <c r="B50" s="216" t="s">
        <v>24</v>
      </c>
      <c r="C50" s="217"/>
      <c r="D50" s="218"/>
      <c r="E50" s="76" t="s">
        <v>12</v>
      </c>
      <c r="F50" s="174" t="str">
        <f t="shared" ref="F50:F51" si="19">IFERROR(IF(F47&gt;0,F45/F47,""),"")</f>
        <v/>
      </c>
      <c r="G50" s="174"/>
      <c r="H50" s="174"/>
      <c r="I50" s="174"/>
      <c r="J50" s="174" t="str">
        <f t="shared" ref="J50:J51" si="20">IFERROR(IF(J47&gt;0,J45/J47,""),"")</f>
        <v/>
      </c>
      <c r="K50" s="174"/>
      <c r="L50" s="174"/>
      <c r="M50" s="174"/>
      <c r="N50" s="174" t="str">
        <f t="shared" ref="N50:V51" si="21">IFERROR(IF(N47&gt;0,N45/N47,""),"")</f>
        <v/>
      </c>
      <c r="O50" s="174"/>
      <c r="P50" s="174"/>
      <c r="Q50" s="174"/>
      <c r="R50" s="174" t="str">
        <f t="shared" ref="R50:R51" si="22">IFERROR(IF(R47&gt;0,R45/R47,""),"")</f>
        <v/>
      </c>
      <c r="S50" s="174"/>
      <c r="T50" s="174"/>
      <c r="U50" s="174"/>
      <c r="V50" s="174" t="str">
        <f t="shared" si="21"/>
        <v/>
      </c>
      <c r="W50" s="174"/>
      <c r="X50" s="174"/>
      <c r="Y50" s="174"/>
      <c r="AA50" s="53"/>
      <c r="AB50" s="53"/>
      <c r="AC50" s="53"/>
    </row>
    <row r="51" spans="1:29" ht="20.149999999999999" hidden="1" customHeight="1" x14ac:dyDescent="0.55000000000000004">
      <c r="A51" s="176"/>
      <c r="B51" s="219"/>
      <c r="C51" s="220"/>
      <c r="D51" s="221"/>
      <c r="E51" s="76" t="s">
        <v>13</v>
      </c>
      <c r="F51" s="174" t="str">
        <f t="shared" si="19"/>
        <v/>
      </c>
      <c r="G51" s="174"/>
      <c r="H51" s="174"/>
      <c r="I51" s="174"/>
      <c r="J51" s="174" t="str">
        <f t="shared" si="20"/>
        <v/>
      </c>
      <c r="K51" s="174"/>
      <c r="L51" s="174"/>
      <c r="M51" s="174"/>
      <c r="N51" s="174" t="str">
        <f t="shared" si="21"/>
        <v/>
      </c>
      <c r="O51" s="174"/>
      <c r="P51" s="174"/>
      <c r="Q51" s="174"/>
      <c r="R51" s="174" t="str">
        <f t="shared" si="22"/>
        <v/>
      </c>
      <c r="S51" s="174"/>
      <c r="T51" s="174"/>
      <c r="U51" s="174"/>
      <c r="V51" s="174" t="str">
        <f t="shared" si="21"/>
        <v/>
      </c>
      <c r="W51" s="174"/>
      <c r="X51" s="174"/>
      <c r="Y51" s="174"/>
      <c r="AA51" s="53"/>
      <c r="AB51" s="53"/>
      <c r="AC51" s="53"/>
    </row>
    <row r="52" spans="1:29" ht="20.149999999999999" hidden="1" customHeight="1" x14ac:dyDescent="0.55000000000000004">
      <c r="A52" s="176"/>
      <c r="B52" s="222"/>
      <c r="C52" s="223"/>
      <c r="D52" s="224"/>
      <c r="E52" s="76" t="s">
        <v>111</v>
      </c>
      <c r="F52" s="174" t="str">
        <f>IF(MIN(F50:F51)=0,"",IFERROR((F50+F51)/2,""))</f>
        <v/>
      </c>
      <c r="G52" s="174"/>
      <c r="H52" s="174"/>
      <c r="I52" s="174"/>
      <c r="J52" s="174" t="str">
        <f t="shared" ref="J52" si="23">IF(MIN(J50:J51)=0,"",IFERROR((J50+J51)/2,""))</f>
        <v/>
      </c>
      <c r="K52" s="174"/>
      <c r="L52" s="174"/>
      <c r="M52" s="174"/>
      <c r="N52" s="174" t="str">
        <f t="shared" ref="N52" si="24">IF(MIN(N50:N51)=0,"",IFERROR((N50+N51)/2,""))</f>
        <v/>
      </c>
      <c r="O52" s="174"/>
      <c r="P52" s="174"/>
      <c r="Q52" s="174"/>
      <c r="R52" s="174" t="str">
        <f t="shared" ref="R52" si="25">IF(MIN(R50:R51)=0,"",IFERROR((R50+R51)/2,""))</f>
        <v/>
      </c>
      <c r="S52" s="174"/>
      <c r="T52" s="174"/>
      <c r="U52" s="174"/>
      <c r="V52" s="174" t="str">
        <f t="shared" ref="V52" si="26">IF(MIN(V50:V51)=0,"",IFERROR((V50+V51)/2,""))</f>
        <v/>
      </c>
      <c r="W52" s="174"/>
      <c r="X52" s="174"/>
      <c r="Y52" s="174"/>
      <c r="AA52" s="53"/>
      <c r="AB52" s="53"/>
      <c r="AC52" s="53"/>
    </row>
    <row r="53" spans="1:29" ht="20.149999999999999" customHeight="1" x14ac:dyDescent="0.55000000000000004">
      <c r="A53" s="176"/>
      <c r="B53" s="186" t="s">
        <v>25</v>
      </c>
      <c r="C53" s="187"/>
      <c r="D53" s="188"/>
      <c r="E53" s="76" t="s">
        <v>12</v>
      </c>
      <c r="F53" s="178">
        <f>IF('EHP空調入力シート（室内機）'!F$20=Sheet2!$A$2,IFERROR($S$14*F42*'EHP空調入力シート（室内機）'!F43*'EHP空調入力シート（室内機）'!F47,""),IF('EHP空調入力シート（室内機）'!F$20=Sheet2!$A$3,IFERROR($S$14*F42*'EHP空調入力シート（室内機）'!F43*'EHP空調入力シート（室内機）'!F45/'EHP空調入力シート（室内機）'!F49,""),""))</f>
        <v>0</v>
      </c>
      <c r="G53" s="178"/>
      <c r="H53" s="178"/>
      <c r="I53" s="178"/>
      <c r="J53" s="178">
        <f>IF('EHP空調入力シート（室内機）'!J$20=Sheet2!$A$2,IFERROR($S$14*J42*'EHP空調入力シート（室内機）'!J43*'EHP空調入力シート（室内機）'!J47,""),IF('EHP空調入力シート（室内機）'!J$20=Sheet2!$A$3,IFERROR($S$14*J42*'EHP空調入力シート（室内機）'!J43*'EHP空調入力シート（室内機）'!J45/'EHP空調入力シート（室内機）'!J49,""),""))</f>
        <v>0</v>
      </c>
      <c r="K53" s="178"/>
      <c r="L53" s="178"/>
      <c r="M53" s="178"/>
      <c r="N53" s="178">
        <f>IF('EHP空調入力シート（室内機）'!N$20=Sheet2!$A$2,IFERROR($S$14*N42*'EHP空調入力シート（室内機）'!N43*'EHP空調入力シート（室内機）'!N47,""),IF('EHP空調入力シート（室内機）'!N$20=Sheet2!$A$3,IFERROR($S$14*N42*'EHP空調入力シート（室内機）'!N43*'EHP空調入力シート（室内機）'!N45/'EHP空調入力シート（室内機）'!N49,""),""))</f>
        <v>0</v>
      </c>
      <c r="O53" s="178"/>
      <c r="P53" s="178"/>
      <c r="Q53" s="178"/>
      <c r="R53" s="178">
        <f>IF('EHP空調入力シート（室内機）'!R$20=Sheet2!$A$2,IFERROR($S$14*R42*'EHP空調入力シート（室内機）'!R43*'EHP空調入力シート（室内機）'!R47,""),IF('EHP空調入力シート（室内機）'!R$20=Sheet2!$A$3,IFERROR($S$14*R42*'EHP空調入力シート（室内機）'!R43*'EHP空調入力シート（室内機）'!R45/'EHP空調入力シート（室内機）'!R49,""),""))</f>
        <v>0</v>
      </c>
      <c r="S53" s="178"/>
      <c r="T53" s="178"/>
      <c r="U53" s="178"/>
      <c r="V53" s="178">
        <f>IF('EHP空調入力シート（室内機）'!V$20=Sheet2!$A$2,IFERROR($S$14*V42*'EHP空調入力シート（室内機）'!V43*'EHP空調入力シート（室内機）'!V47,""),IF('EHP空調入力シート（室内機）'!V$20=Sheet2!$A$3,IFERROR($S$14*V42*'EHP空調入力シート（室内機）'!V43*'EHP空調入力シート（室内機）'!V45/'EHP空調入力シート（室内機）'!V49,""),""))</f>
        <v>0</v>
      </c>
      <c r="W53" s="178"/>
      <c r="X53" s="178"/>
      <c r="Y53" s="178"/>
      <c r="AA53" s="53"/>
      <c r="AB53" s="53"/>
      <c r="AC53" s="53"/>
    </row>
    <row r="54" spans="1:29" ht="20.149999999999999" customHeight="1" x14ac:dyDescent="0.55000000000000004">
      <c r="A54" s="176"/>
      <c r="B54" s="225" t="s">
        <v>29</v>
      </c>
      <c r="C54" s="226"/>
      <c r="D54" s="227"/>
      <c r="E54" s="76" t="s">
        <v>13</v>
      </c>
      <c r="F54" s="178">
        <f>IF('EHP空調入力シート（室内機）'!F$20=Sheet2!$A$2,IFERROR($S$15*F42*'EHP空調入力シート（室内機）'!F44*'EHP空調入力シート（室内機）'!F48,""),IF('EHP空調入力シート（室内機）'!F$20=Sheet2!$A$3,IFERROR($S$15*F42*'EHP空調入力シート（室内機）'!F44*'EHP空調入力シート（室内機）'!F46/'EHP空調入力シート（室内機）'!F49,""),""))</f>
        <v>0</v>
      </c>
      <c r="G54" s="178"/>
      <c r="H54" s="178"/>
      <c r="I54" s="178"/>
      <c r="J54" s="178">
        <f>IF('EHP空調入力シート（室内機）'!J$20=Sheet2!$A$2,IFERROR($S$15*J42*'EHP空調入力シート（室内機）'!J44*'EHP空調入力シート（室内機）'!J48,""),IF('EHP空調入力シート（室内機）'!J$20=Sheet2!$A$3,IFERROR($S$15*J42*'EHP空調入力シート（室内機）'!J44*'EHP空調入力シート（室内機）'!J46/'EHP空調入力シート（室内機）'!J49,""),""))</f>
        <v>0</v>
      </c>
      <c r="K54" s="178"/>
      <c r="L54" s="178"/>
      <c r="M54" s="178"/>
      <c r="N54" s="178">
        <f>IF('EHP空調入力シート（室内機）'!N$20=Sheet2!$A$2,IFERROR($S$15*N42*'EHP空調入力シート（室内機）'!N44*'EHP空調入力シート（室内機）'!N48,""),IF('EHP空調入力シート（室内機）'!N$20=Sheet2!$A$3,IFERROR($S$15*N42*'EHP空調入力シート（室内機）'!N44*'EHP空調入力シート（室内機）'!N46/'EHP空調入力シート（室内機）'!N49,""),""))</f>
        <v>0</v>
      </c>
      <c r="O54" s="178"/>
      <c r="P54" s="178"/>
      <c r="Q54" s="178"/>
      <c r="R54" s="178">
        <f>IF('EHP空調入力シート（室内機）'!R$20=Sheet2!$A$2,IFERROR($S$15*R42*'EHP空調入力シート（室内機）'!R44*'EHP空調入力シート（室内機）'!R48,""),IF('EHP空調入力シート（室内機）'!R$20=Sheet2!$A$3,IFERROR($S$15*R42*'EHP空調入力シート（室内機）'!R44*'EHP空調入力シート（室内機）'!R46/'EHP空調入力シート（室内機）'!R49,""),""))</f>
        <v>0</v>
      </c>
      <c r="S54" s="178"/>
      <c r="T54" s="178"/>
      <c r="U54" s="178"/>
      <c r="V54" s="178">
        <f>IF('EHP空調入力シート（室内機）'!V$20=Sheet2!$A$2,IFERROR($S$15*V42*'EHP空調入力シート（室内機）'!V44*'EHP空調入力シート（室内機）'!V48,""),IF('EHP空調入力シート（室内機）'!V$20=Sheet2!$A$3,IFERROR($S$15*V42*'EHP空調入力シート（室内機）'!V44*'EHP空調入力シート（室内機）'!V46/'EHP空調入力シート（室内機）'!V49,""),""))</f>
        <v>0</v>
      </c>
      <c r="W54" s="178"/>
      <c r="X54" s="178"/>
      <c r="Y54" s="178"/>
      <c r="AA54" s="53"/>
      <c r="AB54" s="53"/>
      <c r="AC54" s="53"/>
    </row>
    <row r="55" spans="1:29" ht="20.149999999999999" customHeight="1" x14ac:dyDescent="0.55000000000000004">
      <c r="A55" s="177"/>
      <c r="B55" s="190"/>
      <c r="C55" s="191"/>
      <c r="D55" s="192"/>
      <c r="E55" s="76" t="s">
        <v>26</v>
      </c>
      <c r="F55" s="178" t="str">
        <f>IF(MIN(F53:F54)=0,"",IFERROR(F53+F54,""))</f>
        <v/>
      </c>
      <c r="G55" s="178"/>
      <c r="H55" s="178"/>
      <c r="I55" s="178"/>
      <c r="J55" s="178" t="str">
        <f>IF(MIN(J53:J54)=0,"",IFERROR(J53+J54,""))</f>
        <v/>
      </c>
      <c r="K55" s="178"/>
      <c r="L55" s="178"/>
      <c r="M55" s="178"/>
      <c r="N55" s="178" t="str">
        <f t="shared" ref="N55" si="27">IF(MIN(N53:N54)=0,"",IFERROR(N53+N54,""))</f>
        <v/>
      </c>
      <c r="O55" s="178"/>
      <c r="P55" s="178"/>
      <c r="Q55" s="178"/>
      <c r="R55" s="178" t="str">
        <f t="shared" ref="R55" si="28">IF(MIN(R53:R54)=0,"",IFERROR(R53+R54,""))</f>
        <v/>
      </c>
      <c r="S55" s="178"/>
      <c r="T55" s="178"/>
      <c r="U55" s="178"/>
      <c r="V55" s="178" t="str">
        <f t="shared" ref="V55" si="29">IF(MIN(V53:V54)=0,"",IFERROR(V53+V54,""))</f>
        <v/>
      </c>
      <c r="W55" s="178"/>
      <c r="X55" s="178"/>
      <c r="Y55" s="178"/>
      <c r="AA55" s="53"/>
      <c r="AB55" s="53"/>
      <c r="AC55" s="53"/>
    </row>
    <row r="56" spans="1:29" ht="20.149999999999999" hidden="1" customHeight="1" x14ac:dyDescent="0.55000000000000004">
      <c r="A56" s="97"/>
      <c r="B56" s="207" t="s">
        <v>33</v>
      </c>
      <c r="C56" s="208"/>
      <c r="D56" s="208"/>
      <c r="E56" s="209"/>
      <c r="F56" s="174" t="str">
        <f>IFERROR(F55*Sheet2!$B$13,"")</f>
        <v/>
      </c>
      <c r="G56" s="174"/>
      <c r="H56" s="174"/>
      <c r="I56" s="174"/>
      <c r="J56" s="174" t="str">
        <f>IFERROR(J55*Sheet2!$B$13,"")</f>
        <v/>
      </c>
      <c r="K56" s="174"/>
      <c r="L56" s="174"/>
      <c r="M56" s="174"/>
      <c r="N56" s="174" t="str">
        <f>IFERROR(N55*Sheet2!$B$13,"")</f>
        <v/>
      </c>
      <c r="O56" s="174"/>
      <c r="P56" s="174"/>
      <c r="Q56" s="174"/>
      <c r="R56" s="174" t="str">
        <f>IFERROR(R55*Sheet2!$B$13,"")</f>
        <v/>
      </c>
      <c r="S56" s="174"/>
      <c r="T56" s="174"/>
      <c r="U56" s="174"/>
      <c r="V56" s="174" t="str">
        <f>IFERROR(V55*Sheet2!$B$13,"")</f>
        <v/>
      </c>
      <c r="W56" s="174"/>
      <c r="X56" s="174"/>
      <c r="Y56" s="174"/>
      <c r="Z56" s="67">
        <f>SUM(F56:Y56)</f>
        <v>0</v>
      </c>
      <c r="AA56" s="53"/>
      <c r="AB56" s="53"/>
      <c r="AC56" s="53"/>
    </row>
    <row r="57" spans="1:29" ht="30" hidden="1" customHeight="1" x14ac:dyDescent="0.55000000000000004">
      <c r="A57" s="205" t="s">
        <v>35</v>
      </c>
      <c r="B57" s="205"/>
      <c r="C57" s="205"/>
      <c r="D57" s="205"/>
      <c r="E57" s="205"/>
      <c r="F57" s="174" t="str">
        <f>IFERROR(IF(AND(F56&gt;0,F39&gt;0)=TRUE,F56-F39,""),"")</f>
        <v/>
      </c>
      <c r="G57" s="174"/>
      <c r="H57" s="174"/>
      <c r="I57" s="174"/>
      <c r="J57" s="174" t="str">
        <f>IFERROR(IF(AND(J56&gt;0,J39&gt;0)=TRUE,J56-J39,""),"")</f>
        <v/>
      </c>
      <c r="K57" s="174"/>
      <c r="L57" s="174"/>
      <c r="M57" s="174"/>
      <c r="N57" s="174" t="str">
        <f t="shared" ref="N57" si="30">IFERROR(IF(AND(N56&gt;0,N39&gt;0)=TRUE,N56-N39,""),"")</f>
        <v/>
      </c>
      <c r="O57" s="174"/>
      <c r="P57" s="174"/>
      <c r="Q57" s="174"/>
      <c r="R57" s="174" t="str">
        <f t="shared" ref="R57" si="31">IFERROR(IF(AND(R56&gt;0,R39&gt;0)=TRUE,R56-R39,""),"")</f>
        <v/>
      </c>
      <c r="S57" s="174"/>
      <c r="T57" s="174"/>
      <c r="U57" s="174"/>
      <c r="V57" s="174" t="str">
        <f t="shared" ref="V57" si="32">IFERROR(IF(AND(V56&gt;0,V39&gt;0)=TRUE,V56-V39,""),"")</f>
        <v/>
      </c>
      <c r="W57" s="174"/>
      <c r="X57" s="174"/>
      <c r="Y57" s="174"/>
      <c r="AA57" s="53"/>
      <c r="AB57" s="53"/>
      <c r="AC57" s="53"/>
    </row>
    <row r="58" spans="1:29" ht="15" customHeight="1" x14ac:dyDescent="0.55000000000000004">
      <c r="AA58" s="53"/>
      <c r="AB58" s="53"/>
      <c r="AC58" s="53"/>
    </row>
    <row r="59" spans="1:29" ht="15" customHeight="1" x14ac:dyDescent="0.55000000000000004">
      <c r="AA59" s="53"/>
      <c r="AB59" s="53"/>
      <c r="AC59" s="53"/>
    </row>
    <row r="60" spans="1:29" ht="15" hidden="1" customHeight="1" thickBot="1" x14ac:dyDescent="0.6">
      <c r="O60" s="5" t="s">
        <v>17</v>
      </c>
    </row>
    <row r="61" spans="1:29" ht="15" hidden="1" customHeight="1" x14ac:dyDescent="0.55000000000000004">
      <c r="O61" s="199" t="s">
        <v>56</v>
      </c>
      <c r="P61" s="200"/>
      <c r="Q61" s="200"/>
      <c r="R61" s="200"/>
      <c r="S61" s="200"/>
      <c r="T61" s="200"/>
      <c r="U61" s="200"/>
      <c r="V61" s="201"/>
      <c r="W61" s="193" t="str">
        <f>IF(MIN(Z39:Z56)=0,"",IFERROR(Z56-Z39,""))</f>
        <v/>
      </c>
      <c r="X61" s="194"/>
      <c r="Y61" s="195"/>
      <c r="AA61" s="53"/>
      <c r="AB61" s="53"/>
      <c r="AC61" s="53"/>
    </row>
    <row r="62" spans="1:29" ht="15" hidden="1" customHeight="1" thickBot="1" x14ac:dyDescent="0.6">
      <c r="O62" s="202"/>
      <c r="P62" s="203"/>
      <c r="Q62" s="203"/>
      <c r="R62" s="203"/>
      <c r="S62" s="203"/>
      <c r="T62" s="203"/>
      <c r="U62" s="203"/>
      <c r="V62" s="204"/>
      <c r="W62" s="196"/>
      <c r="X62" s="197"/>
      <c r="Y62" s="198"/>
      <c r="AA62" s="53"/>
      <c r="AB62" s="53"/>
      <c r="AC62" s="53"/>
    </row>
    <row r="63" spans="1:29" ht="15" hidden="1" customHeight="1" x14ac:dyDescent="0.55000000000000004">
      <c r="O63" s="199" t="s">
        <v>71</v>
      </c>
      <c r="P63" s="200"/>
      <c r="Q63" s="200"/>
      <c r="R63" s="200"/>
      <c r="S63" s="200"/>
      <c r="T63" s="200"/>
      <c r="U63" s="200"/>
      <c r="V63" s="201"/>
      <c r="W63" s="193">
        <f>SUMPRODUCT(F57:Y57,F24:Y24)</f>
        <v>0</v>
      </c>
      <c r="X63" s="194"/>
      <c r="Y63" s="195"/>
      <c r="AA63" s="53"/>
      <c r="AB63" s="53"/>
      <c r="AC63" s="53"/>
    </row>
    <row r="64" spans="1:29" ht="15" hidden="1" customHeight="1" thickBot="1" x14ac:dyDescent="0.6">
      <c r="O64" s="202"/>
      <c r="P64" s="203"/>
      <c r="Q64" s="203"/>
      <c r="R64" s="203"/>
      <c r="S64" s="203"/>
      <c r="T64" s="203"/>
      <c r="U64" s="203"/>
      <c r="V64" s="204"/>
      <c r="W64" s="196"/>
      <c r="X64" s="197"/>
      <c r="Y64" s="198"/>
      <c r="AA64" s="53"/>
      <c r="AB64" s="53"/>
      <c r="AC64" s="53"/>
    </row>
    <row r="65" spans="27:29" ht="20.149999999999999" customHeight="1" x14ac:dyDescent="0.55000000000000004">
      <c r="AA65" s="53"/>
      <c r="AB65" s="53"/>
      <c r="AC65" s="53"/>
    </row>
    <row r="66" spans="27:29" ht="15" customHeight="1" x14ac:dyDescent="0.55000000000000004">
      <c r="AA66" s="53"/>
      <c r="AB66" s="53"/>
      <c r="AC66" s="53"/>
    </row>
    <row r="67" spans="27:29" ht="15" customHeight="1" x14ac:dyDescent="0.55000000000000004">
      <c r="AA67" s="53"/>
      <c r="AB67" s="53"/>
      <c r="AC67" s="53"/>
    </row>
    <row r="68" spans="27:29" ht="15" customHeight="1" x14ac:dyDescent="0.55000000000000004">
      <c r="AA68" s="53"/>
      <c r="AB68" s="53"/>
      <c r="AC68" s="53"/>
    </row>
    <row r="69" spans="27:29" ht="15" customHeight="1" x14ac:dyDescent="0.55000000000000004">
      <c r="AA69" s="53"/>
      <c r="AB69" s="53"/>
      <c r="AC69" s="53"/>
    </row>
    <row r="70" spans="27:29" ht="15" customHeight="1" x14ac:dyDescent="0.55000000000000004">
      <c r="AA70" s="53"/>
      <c r="AB70" s="53"/>
      <c r="AC70" s="53"/>
    </row>
    <row r="71" spans="27:29" ht="15" customHeight="1" x14ac:dyDescent="0.55000000000000004">
      <c r="AA71" s="53"/>
      <c r="AB71" s="53"/>
      <c r="AC71" s="53"/>
    </row>
    <row r="72" spans="27:29" ht="15" customHeight="1" x14ac:dyDescent="0.55000000000000004">
      <c r="AA72" s="53"/>
      <c r="AB72" s="53"/>
      <c r="AC72" s="53"/>
    </row>
    <row r="73" spans="27:29" ht="15" customHeight="1" x14ac:dyDescent="0.55000000000000004">
      <c r="AA73" s="53"/>
      <c r="AB73" s="53"/>
      <c r="AC73" s="53"/>
    </row>
    <row r="74" spans="27:29" ht="15" customHeight="1" x14ac:dyDescent="0.55000000000000004">
      <c r="AA74" s="53"/>
      <c r="AB74" s="53"/>
      <c r="AC74" s="53"/>
    </row>
  </sheetData>
  <sheetProtection algorithmName="SHA-512" hashValue="cyA1EBfcndvDL7vt89ujAQX5+6zn3q7zom/vfz7xnDL9tHx67WMj5E9kgwg70UZwYyav/AuGlLQgWUoWpZ2Z5Q==" saltValue="z2NF8VcIJ8xpKa96mI4FwA==" spinCount="100000" sheet="1" selectLockedCells="1"/>
  <mergeCells count="246">
    <mergeCell ref="B5:C5"/>
    <mergeCell ref="B6:C6"/>
    <mergeCell ref="B7:C7"/>
    <mergeCell ref="S13:T13"/>
    <mergeCell ref="S14:T14"/>
    <mergeCell ref="S15:T15"/>
    <mergeCell ref="B21:E21"/>
    <mergeCell ref="R21:U21"/>
    <mergeCell ref="B32:E32"/>
    <mergeCell ref="B30:D30"/>
    <mergeCell ref="B31:D31"/>
    <mergeCell ref="A18:E18"/>
    <mergeCell ref="A19:E19"/>
    <mergeCell ref="N26:Q26"/>
    <mergeCell ref="R26:U26"/>
    <mergeCell ref="N30:Q30"/>
    <mergeCell ref="R30:U30"/>
    <mergeCell ref="R40:U40"/>
    <mergeCell ref="V40:Y40"/>
    <mergeCell ref="B28:D28"/>
    <mergeCell ref="B29:D29"/>
    <mergeCell ref="B26:D26"/>
    <mergeCell ref="B27:D27"/>
    <mergeCell ref="A57:E57"/>
    <mergeCell ref="B39:E39"/>
    <mergeCell ref="B22:E22"/>
    <mergeCell ref="B56:E56"/>
    <mergeCell ref="B37:D38"/>
    <mergeCell ref="B36:D36"/>
    <mergeCell ref="B33:D35"/>
    <mergeCell ref="N40:Q40"/>
    <mergeCell ref="B41:E41"/>
    <mergeCell ref="B47:D47"/>
    <mergeCell ref="B49:E49"/>
    <mergeCell ref="B46:D46"/>
    <mergeCell ref="B50:D52"/>
    <mergeCell ref="B54:D55"/>
    <mergeCell ref="B53:D53"/>
    <mergeCell ref="B23:E23"/>
    <mergeCell ref="B25:E25"/>
    <mergeCell ref="B24:E24"/>
    <mergeCell ref="W61:Y62"/>
    <mergeCell ref="W63:Y64"/>
    <mergeCell ref="O61:V62"/>
    <mergeCell ref="O63:V64"/>
    <mergeCell ref="F18:I18"/>
    <mergeCell ref="F19:I19"/>
    <mergeCell ref="F20:I20"/>
    <mergeCell ref="F21:I21"/>
    <mergeCell ref="F22:I22"/>
    <mergeCell ref="F23:I23"/>
    <mergeCell ref="F24:I24"/>
    <mergeCell ref="F25:I25"/>
    <mergeCell ref="F26:I26"/>
    <mergeCell ref="F27:I27"/>
    <mergeCell ref="F28:I28"/>
    <mergeCell ref="F46:I46"/>
    <mergeCell ref="F47:I47"/>
    <mergeCell ref="F48:I48"/>
    <mergeCell ref="F49:I49"/>
    <mergeCell ref="F50:I50"/>
    <mergeCell ref="F51:I51"/>
    <mergeCell ref="F52:I52"/>
    <mergeCell ref="F53:I53"/>
    <mergeCell ref="F54:I54"/>
    <mergeCell ref="B40:E40"/>
    <mergeCell ref="B43:D43"/>
    <mergeCell ref="B45:D45"/>
    <mergeCell ref="A20:E20"/>
    <mergeCell ref="B44:D44"/>
    <mergeCell ref="B42:E42"/>
    <mergeCell ref="B48:D4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F40:I40"/>
    <mergeCell ref="F41:I41"/>
    <mergeCell ref="F42:I42"/>
    <mergeCell ref="F43:I43"/>
    <mergeCell ref="F44:I44"/>
    <mergeCell ref="F45:I45"/>
    <mergeCell ref="F55:I55"/>
    <mergeCell ref="F56:I56"/>
    <mergeCell ref="F57:I57"/>
    <mergeCell ref="J18:M18"/>
    <mergeCell ref="J19:M19"/>
    <mergeCell ref="J20:M20"/>
    <mergeCell ref="J21:M21"/>
    <mergeCell ref="J22:M22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  <mergeCell ref="J47:M47"/>
    <mergeCell ref="J48:M48"/>
    <mergeCell ref="J49:M49"/>
    <mergeCell ref="J50:M50"/>
    <mergeCell ref="J51:M51"/>
    <mergeCell ref="J52:M52"/>
    <mergeCell ref="J53:M53"/>
    <mergeCell ref="J54:M54"/>
    <mergeCell ref="J55:M55"/>
    <mergeCell ref="J56:M56"/>
    <mergeCell ref="J57:M57"/>
    <mergeCell ref="N18:Q18"/>
    <mergeCell ref="R18:U18"/>
    <mergeCell ref="V18:Y18"/>
    <mergeCell ref="N19:Q19"/>
    <mergeCell ref="R19:U19"/>
    <mergeCell ref="V19:Y19"/>
    <mergeCell ref="N20:Q20"/>
    <mergeCell ref="R20:U20"/>
    <mergeCell ref="V20:Y20"/>
    <mergeCell ref="N21:Q21"/>
    <mergeCell ref="N22:Q22"/>
    <mergeCell ref="R22:U22"/>
    <mergeCell ref="V22:Y22"/>
    <mergeCell ref="N23:Q23"/>
    <mergeCell ref="R23:U23"/>
    <mergeCell ref="V23:Y23"/>
    <mergeCell ref="N24:Q24"/>
    <mergeCell ref="R24:U24"/>
    <mergeCell ref="V24:Y24"/>
    <mergeCell ref="V21:Y21"/>
    <mergeCell ref="N25:Q25"/>
    <mergeCell ref="R25:U25"/>
    <mergeCell ref="V25:Y25"/>
    <mergeCell ref="V26:Y26"/>
    <mergeCell ref="N27:Q27"/>
    <mergeCell ref="R27:U27"/>
    <mergeCell ref="V27:Y27"/>
    <mergeCell ref="N28:Q28"/>
    <mergeCell ref="R28:U28"/>
    <mergeCell ref="V28:Y28"/>
    <mergeCell ref="N29:Q29"/>
    <mergeCell ref="R29:U29"/>
    <mergeCell ref="V29:Y29"/>
    <mergeCell ref="V30:Y30"/>
    <mergeCell ref="N31:Q31"/>
    <mergeCell ref="R31:U31"/>
    <mergeCell ref="V31:Y31"/>
    <mergeCell ref="N32:Q32"/>
    <mergeCell ref="R32:U32"/>
    <mergeCell ref="V32:Y32"/>
    <mergeCell ref="N33:Q33"/>
    <mergeCell ref="R33:U33"/>
    <mergeCell ref="V33:Y33"/>
    <mergeCell ref="N34:Q34"/>
    <mergeCell ref="R34:U34"/>
    <mergeCell ref="V34:Y34"/>
    <mergeCell ref="N35:Q35"/>
    <mergeCell ref="R35:U35"/>
    <mergeCell ref="V35:Y35"/>
    <mergeCell ref="N36:Q36"/>
    <mergeCell ref="R36:U36"/>
    <mergeCell ref="V36:Y36"/>
    <mergeCell ref="N37:Q37"/>
    <mergeCell ref="R37:U37"/>
    <mergeCell ref="V37:Y37"/>
    <mergeCell ref="N38:Q38"/>
    <mergeCell ref="R38:U38"/>
    <mergeCell ref="V38:Y38"/>
    <mergeCell ref="N39:Q39"/>
    <mergeCell ref="R39:U39"/>
    <mergeCell ref="V39:Y39"/>
    <mergeCell ref="N41:Q41"/>
    <mergeCell ref="R41:U41"/>
    <mergeCell ref="V41:Y41"/>
    <mergeCell ref="N42:Q42"/>
    <mergeCell ref="R42:U42"/>
    <mergeCell ref="V42:Y42"/>
    <mergeCell ref="N43:Q43"/>
    <mergeCell ref="R43:U43"/>
    <mergeCell ref="V43:Y43"/>
    <mergeCell ref="N44:Q44"/>
    <mergeCell ref="R44:U44"/>
    <mergeCell ref="V44:Y44"/>
    <mergeCell ref="N45:Q45"/>
    <mergeCell ref="R45:U45"/>
    <mergeCell ref="V45:Y45"/>
    <mergeCell ref="N46:Q46"/>
    <mergeCell ref="R46:U46"/>
    <mergeCell ref="V46:Y46"/>
    <mergeCell ref="R52:U52"/>
    <mergeCell ref="V52:Y52"/>
    <mergeCell ref="N47:Q47"/>
    <mergeCell ref="R47:U47"/>
    <mergeCell ref="V47:Y47"/>
    <mergeCell ref="N48:Q48"/>
    <mergeCell ref="R48:U48"/>
    <mergeCell ref="V48:Y48"/>
    <mergeCell ref="N49:Q49"/>
    <mergeCell ref="R49:U49"/>
    <mergeCell ref="V49:Y49"/>
    <mergeCell ref="N56:Q56"/>
    <mergeCell ref="R56:U56"/>
    <mergeCell ref="V56:Y56"/>
    <mergeCell ref="N57:Q57"/>
    <mergeCell ref="R57:U57"/>
    <mergeCell ref="V57:Y57"/>
    <mergeCell ref="A40:A55"/>
    <mergeCell ref="A21:A39"/>
    <mergeCell ref="N53:Q53"/>
    <mergeCell ref="R53:U53"/>
    <mergeCell ref="V53:Y53"/>
    <mergeCell ref="N54:Q54"/>
    <mergeCell ref="R54:U54"/>
    <mergeCell ref="V54:Y54"/>
    <mergeCell ref="N55:Q55"/>
    <mergeCell ref="R55:U55"/>
    <mergeCell ref="V55:Y55"/>
    <mergeCell ref="N50:Q50"/>
    <mergeCell ref="R50:U50"/>
    <mergeCell ref="V50:Y50"/>
    <mergeCell ref="N51:Q51"/>
    <mergeCell ref="R51:U51"/>
    <mergeCell ref="V51:Y51"/>
    <mergeCell ref="N52:Q52"/>
  </mergeCells>
  <phoneticPr fontId="1"/>
  <pageMargins left="0.23622047244094491" right="0.23622047244094491" top="0.74803149606299213" bottom="0.74803149606299213" header="0.31496062992125984" footer="0.31496062992125984"/>
  <pageSetup paperSize="8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Sheet2!$A$2:$A$4</xm:f>
          </x14:formula1>
          <xm:sqref>F20 J20 N20 V20 R20</xm:sqref>
        </x14:dataValidation>
        <x14:dataValidation type="list" allowBlank="1" showInputMessage="1" showErrorMessage="1">
          <x14:formula1>
            <xm:f>Sheet2!$A$6:$A$9</xm:f>
          </x14:formula1>
          <xm:sqref>F23 J23 N23 V23 R23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workbookViewId="0">
      <selection activeCell="I6" sqref="I6"/>
    </sheetView>
  </sheetViews>
  <sheetFormatPr defaultColWidth="8.75" defaultRowHeight="14.5" x14ac:dyDescent="0.55000000000000004"/>
  <cols>
    <col min="1" max="1" width="4.5" style="19" bestFit="1" customWidth="1"/>
    <col min="2" max="2" width="17.25" style="49" customWidth="1"/>
    <col min="3" max="3" width="5.25" style="49" bestFit="1" customWidth="1"/>
    <col min="4" max="28" width="8.58203125" style="50" customWidth="1"/>
    <col min="29" max="29" width="8.58203125" style="51" customWidth="1"/>
    <col min="30" max="30" width="3.33203125" style="19" customWidth="1"/>
    <col min="31" max="16384" width="8.75" style="19"/>
  </cols>
  <sheetData>
    <row r="1" spans="1:29" ht="15" thickBot="1" x14ac:dyDescent="0.6">
      <c r="A1" s="230" t="s">
        <v>55</v>
      </c>
      <c r="B1" s="231"/>
      <c r="C1" s="232"/>
      <c r="D1" s="236" t="s">
        <v>12</v>
      </c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8"/>
      <c r="Q1" s="239" t="s">
        <v>13</v>
      </c>
      <c r="R1" s="240"/>
      <c r="S1" s="240"/>
      <c r="T1" s="240"/>
      <c r="U1" s="240"/>
      <c r="V1" s="240"/>
      <c r="W1" s="240"/>
      <c r="X1" s="240"/>
      <c r="Y1" s="240"/>
      <c r="Z1" s="240"/>
      <c r="AA1" s="240"/>
      <c r="AB1" s="240"/>
      <c r="AC1" s="241"/>
    </row>
    <row r="2" spans="1:29" ht="19.5" customHeight="1" thickTop="1" thickBot="1" x14ac:dyDescent="0.6">
      <c r="A2" s="233"/>
      <c r="B2" s="234"/>
      <c r="C2" s="235"/>
      <c r="D2" s="20" t="s">
        <v>0</v>
      </c>
      <c r="E2" s="21" t="s">
        <v>1</v>
      </c>
      <c r="F2" s="21" t="s">
        <v>2</v>
      </c>
      <c r="G2" s="21" t="s">
        <v>3</v>
      </c>
      <c r="H2" s="21" t="s">
        <v>4</v>
      </c>
      <c r="I2" s="21" t="s">
        <v>5</v>
      </c>
      <c r="J2" s="21" t="s">
        <v>6</v>
      </c>
      <c r="K2" s="21" t="s">
        <v>7</v>
      </c>
      <c r="L2" s="21" t="s">
        <v>8</v>
      </c>
      <c r="M2" s="21" t="s">
        <v>9</v>
      </c>
      <c r="N2" s="21" t="s">
        <v>10</v>
      </c>
      <c r="O2" s="22" t="s">
        <v>11</v>
      </c>
      <c r="P2" s="242" t="s">
        <v>52</v>
      </c>
      <c r="Q2" s="23" t="s">
        <v>0</v>
      </c>
      <c r="R2" s="24" t="s">
        <v>1</v>
      </c>
      <c r="S2" s="24" t="s">
        <v>2</v>
      </c>
      <c r="T2" s="24" t="s">
        <v>3</v>
      </c>
      <c r="U2" s="24" t="s">
        <v>4</v>
      </c>
      <c r="V2" s="24" t="s">
        <v>5</v>
      </c>
      <c r="W2" s="24" t="s">
        <v>6</v>
      </c>
      <c r="X2" s="24" t="s">
        <v>7</v>
      </c>
      <c r="Y2" s="24" t="s">
        <v>8</v>
      </c>
      <c r="Z2" s="24" t="s">
        <v>9</v>
      </c>
      <c r="AA2" s="24" t="s">
        <v>10</v>
      </c>
      <c r="AB2" s="25" t="s">
        <v>11</v>
      </c>
      <c r="AC2" s="245" t="s">
        <v>52</v>
      </c>
    </row>
    <row r="3" spans="1:29" ht="15" thickBot="1" x14ac:dyDescent="0.6">
      <c r="A3" s="248" t="s">
        <v>53</v>
      </c>
      <c r="B3" s="248"/>
      <c r="C3" s="248"/>
      <c r="D3" s="52">
        <f>'EHP空調入力シート（室外機）'!G14</f>
        <v>0</v>
      </c>
      <c r="E3" s="26">
        <f>'EHP空調入力シート（室外機）'!H14</f>
        <v>0</v>
      </c>
      <c r="F3" s="26">
        <f>'EHP空調入力シート（室外機）'!I14</f>
        <v>0</v>
      </c>
      <c r="G3" s="26">
        <f>'EHP空調入力シート（室外機）'!J14</f>
        <v>0</v>
      </c>
      <c r="H3" s="26">
        <f>'EHP空調入力シート（室外機）'!K14</f>
        <v>0</v>
      </c>
      <c r="I3" s="26">
        <f>'EHP空調入力シート（室外機）'!L14</f>
        <v>0</v>
      </c>
      <c r="J3" s="26">
        <f>'EHP空調入力シート（室外機）'!M14</f>
        <v>0</v>
      </c>
      <c r="K3" s="26">
        <f>'EHP空調入力シート（室外機）'!N14</f>
        <v>0</v>
      </c>
      <c r="L3" s="26">
        <f>'EHP空調入力シート（室外機）'!O14</f>
        <v>0</v>
      </c>
      <c r="M3" s="26">
        <f>'EHP空調入力シート（室外機）'!P14</f>
        <v>0</v>
      </c>
      <c r="N3" s="26">
        <f>'EHP空調入力シート（室外機）'!Q14</f>
        <v>0</v>
      </c>
      <c r="O3" s="27">
        <f>'EHP空調入力シート（室外機）'!R14</f>
        <v>0</v>
      </c>
      <c r="P3" s="243"/>
      <c r="Q3" s="27">
        <f>'EHP空調入力シート（室外機）'!G15</f>
        <v>0</v>
      </c>
      <c r="R3" s="27">
        <f>'EHP空調入力シート（室外機）'!H15</f>
        <v>0</v>
      </c>
      <c r="S3" s="27">
        <f>'EHP空調入力シート（室外機）'!I15</f>
        <v>0</v>
      </c>
      <c r="T3" s="27">
        <f>'EHP空調入力シート（室外機）'!J15</f>
        <v>0</v>
      </c>
      <c r="U3" s="27">
        <f>'EHP空調入力シート（室外機）'!K15</f>
        <v>0</v>
      </c>
      <c r="V3" s="27">
        <f>'EHP空調入力シート（室外機）'!L15</f>
        <v>0</v>
      </c>
      <c r="W3" s="27">
        <f>'EHP空調入力シート（室外機）'!M15</f>
        <v>0</v>
      </c>
      <c r="X3" s="27">
        <f>'EHP空調入力シート（室外機）'!N15</f>
        <v>0</v>
      </c>
      <c r="Y3" s="27">
        <f>'EHP空調入力シート（室外機）'!O15</f>
        <v>0</v>
      </c>
      <c r="Z3" s="27">
        <f>'EHP空調入力シート（室外機）'!P15</f>
        <v>0</v>
      </c>
      <c r="AA3" s="27">
        <f>'EHP空調入力シート（室外機）'!Q15</f>
        <v>0</v>
      </c>
      <c r="AB3" s="27">
        <f>'EHP空調入力シート（室外機）'!R15</f>
        <v>0</v>
      </c>
      <c r="AC3" s="246"/>
    </row>
    <row r="4" spans="1:29" ht="15" thickBot="1" x14ac:dyDescent="0.6">
      <c r="A4" s="248" t="s">
        <v>54</v>
      </c>
      <c r="B4" s="248"/>
      <c r="C4" s="248"/>
      <c r="D4" s="28">
        <v>18.600000000000001</v>
      </c>
      <c r="E4" s="29">
        <v>16.899999999999999</v>
      </c>
      <c r="F4" s="29">
        <v>23.8</v>
      </c>
      <c r="G4" s="29">
        <v>41.1</v>
      </c>
      <c r="H4" s="29">
        <v>43.5</v>
      </c>
      <c r="I4" s="29">
        <v>27.7</v>
      </c>
      <c r="J4" s="29">
        <v>13</v>
      </c>
      <c r="K4" s="29">
        <v>5.8</v>
      </c>
      <c r="L4" s="29">
        <v>0</v>
      </c>
      <c r="M4" s="29">
        <v>0</v>
      </c>
      <c r="N4" s="29">
        <v>0</v>
      </c>
      <c r="O4" s="30">
        <v>9.8000000000000007</v>
      </c>
      <c r="P4" s="243"/>
      <c r="Q4" s="31">
        <v>12.8</v>
      </c>
      <c r="R4" s="32">
        <v>15.5</v>
      </c>
      <c r="S4" s="32">
        <v>0</v>
      </c>
      <c r="T4" s="32">
        <v>0</v>
      </c>
      <c r="U4" s="32">
        <v>0</v>
      </c>
      <c r="V4" s="32">
        <v>0</v>
      </c>
      <c r="W4" s="32">
        <v>6.8</v>
      </c>
      <c r="X4" s="32">
        <v>16.600000000000001</v>
      </c>
      <c r="Y4" s="32">
        <v>31.6</v>
      </c>
      <c r="Z4" s="32">
        <v>42.5</v>
      </c>
      <c r="AA4" s="32">
        <v>36.700000000000003</v>
      </c>
      <c r="AB4" s="33">
        <v>29</v>
      </c>
      <c r="AC4" s="246"/>
    </row>
    <row r="5" spans="1:29" ht="15" thickBot="1" x14ac:dyDescent="0.6">
      <c r="A5" s="34" t="s">
        <v>48</v>
      </c>
      <c r="B5" s="34" t="s">
        <v>16</v>
      </c>
      <c r="C5" s="34" t="s">
        <v>49</v>
      </c>
      <c r="D5" s="249" t="s">
        <v>50</v>
      </c>
      <c r="E5" s="249"/>
      <c r="F5" s="249"/>
      <c r="G5" s="249"/>
      <c r="H5" s="249"/>
      <c r="I5" s="249"/>
      <c r="J5" s="249"/>
      <c r="K5" s="249"/>
      <c r="L5" s="249"/>
      <c r="M5" s="249"/>
      <c r="N5" s="249"/>
      <c r="O5" s="250"/>
      <c r="P5" s="244"/>
      <c r="Q5" s="251" t="s">
        <v>51</v>
      </c>
      <c r="R5" s="252"/>
      <c r="S5" s="252"/>
      <c r="T5" s="252"/>
      <c r="U5" s="252"/>
      <c r="V5" s="252"/>
      <c r="W5" s="252"/>
      <c r="X5" s="252"/>
      <c r="Y5" s="252"/>
      <c r="Z5" s="252"/>
      <c r="AA5" s="252"/>
      <c r="AB5" s="253"/>
      <c r="AC5" s="247"/>
    </row>
    <row r="6" spans="1:29" ht="18.75" customHeight="1" x14ac:dyDescent="0.55000000000000004">
      <c r="A6" s="35">
        <v>1</v>
      </c>
      <c r="B6" s="36">
        <f>'EHP空調入力シート（室外機）'!F$19</f>
        <v>0</v>
      </c>
      <c r="C6" s="37">
        <f>'EHP空調入力シート（室外機）'!F$42</f>
        <v>0</v>
      </c>
      <c r="D6" s="38">
        <f>D$3*$C6*D$4*0.01</f>
        <v>0</v>
      </c>
      <c r="E6" s="39">
        <f>E$3*$C6*E$4*0.01</f>
        <v>0</v>
      </c>
      <c r="F6" s="39">
        <f t="shared" ref="F6:O10" si="0">F$3*$C6*F$4*0.01</f>
        <v>0</v>
      </c>
      <c r="G6" s="39">
        <f t="shared" si="0"/>
        <v>0</v>
      </c>
      <c r="H6" s="39">
        <f t="shared" si="0"/>
        <v>0</v>
      </c>
      <c r="I6" s="39">
        <f t="shared" si="0"/>
        <v>0</v>
      </c>
      <c r="J6" s="39">
        <f t="shared" si="0"/>
        <v>0</v>
      </c>
      <c r="K6" s="39">
        <f t="shared" si="0"/>
        <v>0</v>
      </c>
      <c r="L6" s="39">
        <f t="shared" si="0"/>
        <v>0</v>
      </c>
      <c r="M6" s="39">
        <f t="shared" si="0"/>
        <v>0</v>
      </c>
      <c r="N6" s="39">
        <f t="shared" si="0"/>
        <v>0</v>
      </c>
      <c r="O6" s="40">
        <f t="shared" si="0"/>
        <v>0</v>
      </c>
      <c r="P6" s="41">
        <f t="shared" ref="P6:P10" si="1">SUM(D6:O6)</f>
        <v>0</v>
      </c>
      <c r="Q6" s="42">
        <f>Q$3*$C6*Q$4*0.01</f>
        <v>0</v>
      </c>
      <c r="R6" s="39">
        <f t="shared" ref="R6:AB10" si="2">R$3*$C6*R$4*0.01</f>
        <v>0</v>
      </c>
      <c r="S6" s="39">
        <f t="shared" si="2"/>
        <v>0</v>
      </c>
      <c r="T6" s="39">
        <f t="shared" si="2"/>
        <v>0</v>
      </c>
      <c r="U6" s="39">
        <f t="shared" si="2"/>
        <v>0</v>
      </c>
      <c r="V6" s="39">
        <f t="shared" si="2"/>
        <v>0</v>
      </c>
      <c r="W6" s="39">
        <f t="shared" si="2"/>
        <v>0</v>
      </c>
      <c r="X6" s="39">
        <f t="shared" si="2"/>
        <v>0</v>
      </c>
      <c r="Y6" s="39">
        <f t="shared" si="2"/>
        <v>0</v>
      </c>
      <c r="Z6" s="39">
        <f t="shared" si="2"/>
        <v>0</v>
      </c>
      <c r="AA6" s="39">
        <f t="shared" si="2"/>
        <v>0</v>
      </c>
      <c r="AB6" s="40">
        <f t="shared" si="2"/>
        <v>0</v>
      </c>
      <c r="AC6" s="55">
        <f>SUM(Q6:AB6)</f>
        <v>0</v>
      </c>
    </row>
    <row r="7" spans="1:29" x14ac:dyDescent="0.55000000000000004">
      <c r="A7" s="43">
        <v>2</v>
      </c>
      <c r="B7" s="36">
        <f>'EHP空調入力シート（室外機）'!J$19</f>
        <v>0</v>
      </c>
      <c r="C7" s="37">
        <f>'EHP空調入力シート（室外機）'!J$42</f>
        <v>0</v>
      </c>
      <c r="D7" s="44">
        <f t="shared" ref="D7:E10" si="3">D$3*$C7*D$4*0.01</f>
        <v>0</v>
      </c>
      <c r="E7" s="45">
        <f t="shared" si="3"/>
        <v>0</v>
      </c>
      <c r="F7" s="45">
        <f t="shared" si="0"/>
        <v>0</v>
      </c>
      <c r="G7" s="45">
        <f t="shared" si="0"/>
        <v>0</v>
      </c>
      <c r="H7" s="45">
        <f t="shared" si="0"/>
        <v>0</v>
      </c>
      <c r="I7" s="45">
        <f t="shared" si="0"/>
        <v>0</v>
      </c>
      <c r="J7" s="45">
        <f t="shared" si="0"/>
        <v>0</v>
      </c>
      <c r="K7" s="45">
        <f t="shared" si="0"/>
        <v>0</v>
      </c>
      <c r="L7" s="45">
        <f t="shared" si="0"/>
        <v>0</v>
      </c>
      <c r="M7" s="45">
        <f t="shared" si="0"/>
        <v>0</v>
      </c>
      <c r="N7" s="45">
        <f t="shared" si="0"/>
        <v>0</v>
      </c>
      <c r="O7" s="46">
        <f t="shared" si="0"/>
        <v>0</v>
      </c>
      <c r="P7" s="47">
        <f t="shared" si="1"/>
        <v>0</v>
      </c>
      <c r="Q7" s="48">
        <f t="shared" ref="Q7:Q10" si="4">Q$3*$C7*Q$4*0.01</f>
        <v>0</v>
      </c>
      <c r="R7" s="45">
        <f t="shared" si="2"/>
        <v>0</v>
      </c>
      <c r="S7" s="45">
        <f t="shared" si="2"/>
        <v>0</v>
      </c>
      <c r="T7" s="45">
        <f t="shared" si="2"/>
        <v>0</v>
      </c>
      <c r="U7" s="45">
        <f t="shared" si="2"/>
        <v>0</v>
      </c>
      <c r="V7" s="45">
        <f t="shared" si="2"/>
        <v>0</v>
      </c>
      <c r="W7" s="45">
        <f t="shared" si="2"/>
        <v>0</v>
      </c>
      <c r="X7" s="45">
        <f t="shared" si="2"/>
        <v>0</v>
      </c>
      <c r="Y7" s="45">
        <f t="shared" si="2"/>
        <v>0</v>
      </c>
      <c r="Z7" s="45">
        <f t="shared" si="2"/>
        <v>0</v>
      </c>
      <c r="AA7" s="45">
        <f t="shared" si="2"/>
        <v>0</v>
      </c>
      <c r="AB7" s="46">
        <f t="shared" si="2"/>
        <v>0</v>
      </c>
      <c r="AC7" s="56">
        <f>SUM(Q7:AB7)</f>
        <v>0</v>
      </c>
    </row>
    <row r="8" spans="1:29" x14ac:dyDescent="0.55000000000000004">
      <c r="A8" s="43">
        <v>3</v>
      </c>
      <c r="B8" s="36">
        <f>'EHP空調入力シート（室外機）'!N$19</f>
        <v>0</v>
      </c>
      <c r="C8" s="37">
        <f>'EHP空調入力シート（室外機）'!N$42</f>
        <v>0</v>
      </c>
      <c r="D8" s="44">
        <f t="shared" si="3"/>
        <v>0</v>
      </c>
      <c r="E8" s="45">
        <f t="shared" si="3"/>
        <v>0</v>
      </c>
      <c r="F8" s="45">
        <f t="shared" si="0"/>
        <v>0</v>
      </c>
      <c r="G8" s="45">
        <f t="shared" si="0"/>
        <v>0</v>
      </c>
      <c r="H8" s="45">
        <f t="shared" si="0"/>
        <v>0</v>
      </c>
      <c r="I8" s="45">
        <f t="shared" si="0"/>
        <v>0</v>
      </c>
      <c r="J8" s="45">
        <f t="shared" si="0"/>
        <v>0</v>
      </c>
      <c r="K8" s="45">
        <f t="shared" si="0"/>
        <v>0</v>
      </c>
      <c r="L8" s="45">
        <f t="shared" si="0"/>
        <v>0</v>
      </c>
      <c r="M8" s="45">
        <f t="shared" si="0"/>
        <v>0</v>
      </c>
      <c r="N8" s="45">
        <f t="shared" si="0"/>
        <v>0</v>
      </c>
      <c r="O8" s="46">
        <f t="shared" si="0"/>
        <v>0</v>
      </c>
      <c r="P8" s="47">
        <f t="shared" si="1"/>
        <v>0</v>
      </c>
      <c r="Q8" s="48">
        <f t="shared" si="4"/>
        <v>0</v>
      </c>
      <c r="R8" s="45">
        <f t="shared" si="2"/>
        <v>0</v>
      </c>
      <c r="S8" s="45">
        <f t="shared" si="2"/>
        <v>0</v>
      </c>
      <c r="T8" s="45">
        <f t="shared" si="2"/>
        <v>0</v>
      </c>
      <c r="U8" s="45">
        <f t="shared" si="2"/>
        <v>0</v>
      </c>
      <c r="V8" s="45">
        <f t="shared" si="2"/>
        <v>0</v>
      </c>
      <c r="W8" s="45">
        <f t="shared" si="2"/>
        <v>0</v>
      </c>
      <c r="X8" s="45">
        <f t="shared" si="2"/>
        <v>0</v>
      </c>
      <c r="Y8" s="45">
        <f t="shared" si="2"/>
        <v>0</v>
      </c>
      <c r="Z8" s="45">
        <f t="shared" si="2"/>
        <v>0</v>
      </c>
      <c r="AA8" s="45">
        <f t="shared" si="2"/>
        <v>0</v>
      </c>
      <c r="AB8" s="46">
        <f t="shared" si="2"/>
        <v>0</v>
      </c>
      <c r="AC8" s="56">
        <f t="shared" ref="AC8:AC10" si="5">SUM(Q8:AB8)</f>
        <v>0</v>
      </c>
    </row>
    <row r="9" spans="1:29" x14ac:dyDescent="0.55000000000000004">
      <c r="A9" s="43">
        <v>4</v>
      </c>
      <c r="B9" s="36">
        <f>'EHP空調入力シート（室外機）'!R$19</f>
        <v>0</v>
      </c>
      <c r="C9" s="37">
        <f>'EHP空調入力シート（室外機）'!R$42</f>
        <v>0</v>
      </c>
      <c r="D9" s="44">
        <f t="shared" si="3"/>
        <v>0</v>
      </c>
      <c r="E9" s="45">
        <f t="shared" si="3"/>
        <v>0</v>
      </c>
      <c r="F9" s="45">
        <f t="shared" si="0"/>
        <v>0</v>
      </c>
      <c r="G9" s="45">
        <f t="shared" si="0"/>
        <v>0</v>
      </c>
      <c r="H9" s="45">
        <f t="shared" si="0"/>
        <v>0</v>
      </c>
      <c r="I9" s="45">
        <f t="shared" si="0"/>
        <v>0</v>
      </c>
      <c r="J9" s="45">
        <f t="shared" si="0"/>
        <v>0</v>
      </c>
      <c r="K9" s="45">
        <f t="shared" si="0"/>
        <v>0</v>
      </c>
      <c r="L9" s="45">
        <f t="shared" si="0"/>
        <v>0</v>
      </c>
      <c r="M9" s="45">
        <f t="shared" si="0"/>
        <v>0</v>
      </c>
      <c r="N9" s="45">
        <f t="shared" si="0"/>
        <v>0</v>
      </c>
      <c r="O9" s="46">
        <f t="shared" si="0"/>
        <v>0</v>
      </c>
      <c r="P9" s="47">
        <f t="shared" si="1"/>
        <v>0</v>
      </c>
      <c r="Q9" s="48">
        <f t="shared" si="4"/>
        <v>0</v>
      </c>
      <c r="R9" s="45">
        <f t="shared" si="2"/>
        <v>0</v>
      </c>
      <c r="S9" s="45">
        <f t="shared" si="2"/>
        <v>0</v>
      </c>
      <c r="T9" s="45">
        <f t="shared" si="2"/>
        <v>0</v>
      </c>
      <c r="U9" s="45">
        <f t="shared" si="2"/>
        <v>0</v>
      </c>
      <c r="V9" s="45">
        <f t="shared" si="2"/>
        <v>0</v>
      </c>
      <c r="W9" s="45">
        <f t="shared" si="2"/>
        <v>0</v>
      </c>
      <c r="X9" s="45">
        <f t="shared" si="2"/>
        <v>0</v>
      </c>
      <c r="Y9" s="45">
        <f t="shared" si="2"/>
        <v>0</v>
      </c>
      <c r="Z9" s="45">
        <f t="shared" si="2"/>
        <v>0</v>
      </c>
      <c r="AA9" s="45">
        <f t="shared" si="2"/>
        <v>0</v>
      </c>
      <c r="AB9" s="46">
        <f t="shared" si="2"/>
        <v>0</v>
      </c>
      <c r="AC9" s="56">
        <f t="shared" si="5"/>
        <v>0</v>
      </c>
    </row>
    <row r="10" spans="1:29" ht="15" thickBot="1" x14ac:dyDescent="0.6">
      <c r="A10" s="57">
        <v>5</v>
      </c>
      <c r="B10" s="64">
        <f>'EHP空調入力シート（室外機）'!V$19</f>
        <v>0</v>
      </c>
      <c r="C10" s="65">
        <f>'EHP空調入力シート（室外機）'!V$42</f>
        <v>0</v>
      </c>
      <c r="D10" s="58">
        <f t="shared" si="3"/>
        <v>0</v>
      </c>
      <c r="E10" s="59">
        <f t="shared" si="3"/>
        <v>0</v>
      </c>
      <c r="F10" s="59">
        <f t="shared" si="0"/>
        <v>0</v>
      </c>
      <c r="G10" s="59">
        <f t="shared" si="0"/>
        <v>0</v>
      </c>
      <c r="H10" s="59">
        <f t="shared" si="0"/>
        <v>0</v>
      </c>
      <c r="I10" s="59">
        <f t="shared" si="0"/>
        <v>0</v>
      </c>
      <c r="J10" s="59">
        <f t="shared" si="0"/>
        <v>0</v>
      </c>
      <c r="K10" s="59">
        <f t="shared" si="0"/>
        <v>0</v>
      </c>
      <c r="L10" s="59">
        <f t="shared" si="0"/>
        <v>0</v>
      </c>
      <c r="M10" s="59">
        <f t="shared" si="0"/>
        <v>0</v>
      </c>
      <c r="N10" s="59">
        <f t="shared" si="0"/>
        <v>0</v>
      </c>
      <c r="O10" s="60">
        <f t="shared" si="0"/>
        <v>0</v>
      </c>
      <c r="P10" s="61">
        <f t="shared" si="1"/>
        <v>0</v>
      </c>
      <c r="Q10" s="62">
        <f t="shared" si="4"/>
        <v>0</v>
      </c>
      <c r="R10" s="59">
        <f t="shared" si="2"/>
        <v>0</v>
      </c>
      <c r="S10" s="59">
        <f t="shared" si="2"/>
        <v>0</v>
      </c>
      <c r="T10" s="59">
        <f t="shared" si="2"/>
        <v>0</v>
      </c>
      <c r="U10" s="59">
        <f t="shared" si="2"/>
        <v>0</v>
      </c>
      <c r="V10" s="59">
        <f t="shared" si="2"/>
        <v>0</v>
      </c>
      <c r="W10" s="59">
        <f t="shared" si="2"/>
        <v>0</v>
      </c>
      <c r="X10" s="59">
        <f t="shared" si="2"/>
        <v>0</v>
      </c>
      <c r="Y10" s="59">
        <f t="shared" si="2"/>
        <v>0</v>
      </c>
      <c r="Z10" s="59">
        <f t="shared" si="2"/>
        <v>0</v>
      </c>
      <c r="AA10" s="59">
        <f t="shared" si="2"/>
        <v>0</v>
      </c>
      <c r="AB10" s="60">
        <f t="shared" si="2"/>
        <v>0</v>
      </c>
      <c r="AC10" s="63">
        <f t="shared" si="5"/>
        <v>0</v>
      </c>
    </row>
    <row r="29" spans="6:6" x14ac:dyDescent="0.55000000000000004">
      <c r="F29" s="50">
        <f>IF('記入例（室外機）'!F$20=Sheet2!$A$2,IFERROR('月間負荷相当運転日数計算（事務所）'!$P$6*F18*'記入例（室外機）'!F43*'記入例（室外機）'!F47,""),IF('記入例（室外機）'!F$20=Sheet2!$A$3,IFERROR('[1]月間負荷相当運転日数計算（事務所）（２）'!$P$6*F18*'記入例（室外機）'!F43*'記入例（室外機）'!F45/'記入例（室外機）'!F49,""),""))</f>
        <v>0</v>
      </c>
    </row>
  </sheetData>
  <mergeCells count="9">
    <mergeCell ref="A1:C2"/>
    <mergeCell ref="D1:P1"/>
    <mergeCell ref="Q1:AC1"/>
    <mergeCell ref="P2:P5"/>
    <mergeCell ref="AC2:AC5"/>
    <mergeCell ref="A3:C3"/>
    <mergeCell ref="A4:C4"/>
    <mergeCell ref="D5:O5"/>
    <mergeCell ref="Q5:AB5"/>
  </mergeCells>
  <phoneticPr fontId="1"/>
  <pageMargins left="0.7" right="0.7" top="0.75" bottom="0.75" header="0.3" footer="0.3"/>
  <pageSetup paperSize="8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workbookViewId="0">
      <selection activeCell="C9" sqref="C9"/>
    </sheetView>
  </sheetViews>
  <sheetFormatPr defaultColWidth="8.75" defaultRowHeight="14.5" x14ac:dyDescent="0.55000000000000004"/>
  <cols>
    <col min="1" max="1" width="4.5" style="19" bestFit="1" customWidth="1"/>
    <col min="2" max="2" width="17.25" style="49" customWidth="1"/>
    <col min="3" max="3" width="5.25" style="49" bestFit="1" customWidth="1"/>
    <col min="4" max="28" width="8.58203125" style="50" customWidth="1"/>
    <col min="29" max="29" width="8.58203125" style="51" customWidth="1"/>
    <col min="30" max="30" width="3.33203125" style="19" customWidth="1"/>
    <col min="31" max="16384" width="8.75" style="19"/>
  </cols>
  <sheetData>
    <row r="1" spans="1:29" ht="15" thickBot="1" x14ac:dyDescent="0.6">
      <c r="A1" s="230" t="s">
        <v>55</v>
      </c>
      <c r="B1" s="231"/>
      <c r="C1" s="232"/>
      <c r="D1" s="236" t="s">
        <v>12</v>
      </c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8"/>
      <c r="Q1" s="239" t="s">
        <v>13</v>
      </c>
      <c r="R1" s="240"/>
      <c r="S1" s="240"/>
      <c r="T1" s="240"/>
      <c r="U1" s="240"/>
      <c r="V1" s="240"/>
      <c r="W1" s="240"/>
      <c r="X1" s="240"/>
      <c r="Y1" s="240"/>
      <c r="Z1" s="240"/>
      <c r="AA1" s="240"/>
      <c r="AB1" s="240"/>
      <c r="AC1" s="241"/>
    </row>
    <row r="2" spans="1:29" ht="19.5" customHeight="1" thickTop="1" thickBot="1" x14ac:dyDescent="0.6">
      <c r="A2" s="233"/>
      <c r="B2" s="234"/>
      <c r="C2" s="235"/>
      <c r="D2" s="20" t="s">
        <v>0</v>
      </c>
      <c r="E2" s="21" t="s">
        <v>1</v>
      </c>
      <c r="F2" s="21" t="s">
        <v>2</v>
      </c>
      <c r="G2" s="21" t="s">
        <v>3</v>
      </c>
      <c r="H2" s="21" t="s">
        <v>4</v>
      </c>
      <c r="I2" s="21" t="s">
        <v>5</v>
      </c>
      <c r="J2" s="21" t="s">
        <v>6</v>
      </c>
      <c r="K2" s="21" t="s">
        <v>7</v>
      </c>
      <c r="L2" s="21" t="s">
        <v>8</v>
      </c>
      <c r="M2" s="21" t="s">
        <v>9</v>
      </c>
      <c r="N2" s="21" t="s">
        <v>10</v>
      </c>
      <c r="O2" s="22" t="s">
        <v>11</v>
      </c>
      <c r="P2" s="242" t="s">
        <v>52</v>
      </c>
      <c r="Q2" s="23" t="s">
        <v>0</v>
      </c>
      <c r="R2" s="24" t="s">
        <v>1</v>
      </c>
      <c r="S2" s="24" t="s">
        <v>2</v>
      </c>
      <c r="T2" s="24" t="s">
        <v>3</v>
      </c>
      <c r="U2" s="24" t="s">
        <v>4</v>
      </c>
      <c r="V2" s="24" t="s">
        <v>5</v>
      </c>
      <c r="W2" s="24" t="s">
        <v>6</v>
      </c>
      <c r="X2" s="24" t="s">
        <v>7</v>
      </c>
      <c r="Y2" s="24" t="s">
        <v>8</v>
      </c>
      <c r="Z2" s="24" t="s">
        <v>9</v>
      </c>
      <c r="AA2" s="24" t="s">
        <v>10</v>
      </c>
      <c r="AB2" s="25" t="s">
        <v>11</v>
      </c>
      <c r="AC2" s="245" t="s">
        <v>52</v>
      </c>
    </row>
    <row r="3" spans="1:29" ht="15" thickBot="1" x14ac:dyDescent="0.6">
      <c r="A3" s="248" t="s">
        <v>53</v>
      </c>
      <c r="B3" s="248"/>
      <c r="C3" s="248"/>
      <c r="D3" s="52">
        <f>'EHP空調入力シート（室外機）'!G14</f>
        <v>0</v>
      </c>
      <c r="E3" s="26">
        <f>'EHP空調入力シート（室外機）'!H14</f>
        <v>0</v>
      </c>
      <c r="F3" s="26">
        <f>'EHP空調入力シート（室外機）'!I14</f>
        <v>0</v>
      </c>
      <c r="G3" s="26">
        <f>'EHP空調入力シート（室外機）'!J14</f>
        <v>0</v>
      </c>
      <c r="H3" s="26">
        <f>'EHP空調入力シート（室外機）'!K14</f>
        <v>0</v>
      </c>
      <c r="I3" s="26">
        <f>'EHP空調入力シート（室外機）'!L14</f>
        <v>0</v>
      </c>
      <c r="J3" s="26">
        <f>'EHP空調入力シート（室外機）'!M14</f>
        <v>0</v>
      </c>
      <c r="K3" s="26">
        <f>'EHP空調入力シート（室外機）'!N14</f>
        <v>0</v>
      </c>
      <c r="L3" s="26">
        <f>'EHP空調入力シート（室外機）'!O14</f>
        <v>0</v>
      </c>
      <c r="M3" s="26">
        <f>'EHP空調入力シート（室外機）'!P14</f>
        <v>0</v>
      </c>
      <c r="N3" s="26">
        <f>'EHP空調入力シート（室外機）'!Q14</f>
        <v>0</v>
      </c>
      <c r="O3" s="27">
        <f>'EHP空調入力シート（室外機）'!R14</f>
        <v>0</v>
      </c>
      <c r="P3" s="243"/>
      <c r="Q3" s="27">
        <f>'EHP空調入力シート（室外機）'!G15</f>
        <v>0</v>
      </c>
      <c r="R3" s="27">
        <f>'EHP空調入力シート（室外機）'!H15</f>
        <v>0</v>
      </c>
      <c r="S3" s="27">
        <f>'EHP空調入力シート（室外機）'!I15</f>
        <v>0</v>
      </c>
      <c r="T3" s="27">
        <f>'EHP空調入力シート（室外機）'!J15</f>
        <v>0</v>
      </c>
      <c r="U3" s="27">
        <f>'EHP空調入力シート（室外機）'!K15</f>
        <v>0</v>
      </c>
      <c r="V3" s="27">
        <f>'EHP空調入力シート（室外機）'!L15</f>
        <v>0</v>
      </c>
      <c r="W3" s="27">
        <f>'EHP空調入力シート（室外機）'!M15</f>
        <v>0</v>
      </c>
      <c r="X3" s="27">
        <f>'EHP空調入力シート（室外機）'!N15</f>
        <v>0</v>
      </c>
      <c r="Y3" s="27">
        <f>'EHP空調入力シート（室外機）'!O15</f>
        <v>0</v>
      </c>
      <c r="Z3" s="27">
        <f>'EHP空調入力シート（室外機）'!P15</f>
        <v>0</v>
      </c>
      <c r="AA3" s="27">
        <f>'EHP空調入力シート（室外機）'!Q15</f>
        <v>0</v>
      </c>
      <c r="AB3" s="27">
        <f>'EHP空調入力シート（室外機）'!R15</f>
        <v>0</v>
      </c>
      <c r="AC3" s="246"/>
    </row>
    <row r="4" spans="1:29" ht="15" thickBot="1" x14ac:dyDescent="0.6">
      <c r="A4" s="248" t="s">
        <v>54</v>
      </c>
      <c r="B4" s="248"/>
      <c r="C4" s="248"/>
      <c r="D4" s="28">
        <v>18.600000000000001</v>
      </c>
      <c r="E4" s="29">
        <v>16.899999999999999</v>
      </c>
      <c r="F4" s="29">
        <v>23.8</v>
      </c>
      <c r="G4" s="29">
        <v>41.1</v>
      </c>
      <c r="H4" s="29">
        <v>43.5</v>
      </c>
      <c r="I4" s="29">
        <v>27.7</v>
      </c>
      <c r="J4" s="29">
        <v>13</v>
      </c>
      <c r="K4" s="29">
        <v>5.8</v>
      </c>
      <c r="L4" s="29">
        <v>0</v>
      </c>
      <c r="M4" s="29">
        <v>0</v>
      </c>
      <c r="N4" s="29">
        <v>0</v>
      </c>
      <c r="O4" s="30">
        <v>9.8000000000000007</v>
      </c>
      <c r="P4" s="243"/>
      <c r="Q4" s="31">
        <v>12.8</v>
      </c>
      <c r="R4" s="32">
        <v>15.5</v>
      </c>
      <c r="S4" s="32">
        <v>0</v>
      </c>
      <c r="T4" s="32">
        <v>0</v>
      </c>
      <c r="U4" s="32">
        <v>0</v>
      </c>
      <c r="V4" s="32">
        <v>0</v>
      </c>
      <c r="W4" s="32">
        <v>6.8</v>
      </c>
      <c r="X4" s="32">
        <v>16.600000000000001</v>
      </c>
      <c r="Y4" s="32">
        <v>31.6</v>
      </c>
      <c r="Z4" s="32">
        <v>42.5</v>
      </c>
      <c r="AA4" s="32">
        <v>36.700000000000003</v>
      </c>
      <c r="AB4" s="33">
        <v>29</v>
      </c>
      <c r="AC4" s="246"/>
    </row>
    <row r="5" spans="1:29" ht="15" thickBot="1" x14ac:dyDescent="0.6">
      <c r="A5" s="34" t="s">
        <v>48</v>
      </c>
      <c r="B5" s="34" t="s">
        <v>16</v>
      </c>
      <c r="C5" s="34" t="s">
        <v>49</v>
      </c>
      <c r="D5" s="249" t="s">
        <v>50</v>
      </c>
      <c r="E5" s="249"/>
      <c r="F5" s="249"/>
      <c r="G5" s="249"/>
      <c r="H5" s="249"/>
      <c r="I5" s="249"/>
      <c r="J5" s="249"/>
      <c r="K5" s="249"/>
      <c r="L5" s="249"/>
      <c r="M5" s="249"/>
      <c r="N5" s="249"/>
      <c r="O5" s="250"/>
      <c r="P5" s="244"/>
      <c r="Q5" s="251" t="s">
        <v>51</v>
      </c>
      <c r="R5" s="252"/>
      <c r="S5" s="252"/>
      <c r="T5" s="252"/>
      <c r="U5" s="252"/>
      <c r="V5" s="252"/>
      <c r="W5" s="252"/>
      <c r="X5" s="252"/>
      <c r="Y5" s="252"/>
      <c r="Z5" s="252"/>
      <c r="AA5" s="252"/>
      <c r="AB5" s="253"/>
      <c r="AC5" s="247"/>
    </row>
    <row r="6" spans="1:29" ht="18.75" customHeight="1" x14ac:dyDescent="0.55000000000000004">
      <c r="A6" s="35">
        <v>1</v>
      </c>
      <c r="B6" s="36">
        <f>'EHP空調入力シート（室外機）'!F$19</f>
        <v>0</v>
      </c>
      <c r="C6" s="37">
        <f>'EHP空調入力シート（室外機）'!F$25</f>
        <v>0</v>
      </c>
      <c r="D6" s="38">
        <f>D$3*$C6*D$4*0.01</f>
        <v>0</v>
      </c>
      <c r="E6" s="39">
        <f>E$3*$C6*E$4*0.01</f>
        <v>0</v>
      </c>
      <c r="F6" s="39">
        <f t="shared" ref="F6:O10" si="0">F$3*$C6*F$4*0.01</f>
        <v>0</v>
      </c>
      <c r="G6" s="39">
        <f t="shared" si="0"/>
        <v>0</v>
      </c>
      <c r="H6" s="39">
        <f t="shared" si="0"/>
        <v>0</v>
      </c>
      <c r="I6" s="39">
        <f t="shared" si="0"/>
        <v>0</v>
      </c>
      <c r="J6" s="39">
        <f t="shared" si="0"/>
        <v>0</v>
      </c>
      <c r="K6" s="39">
        <f t="shared" si="0"/>
        <v>0</v>
      </c>
      <c r="L6" s="39">
        <f t="shared" si="0"/>
        <v>0</v>
      </c>
      <c r="M6" s="39">
        <f t="shared" si="0"/>
        <v>0</v>
      </c>
      <c r="N6" s="39">
        <f t="shared" si="0"/>
        <v>0</v>
      </c>
      <c r="O6" s="40">
        <f t="shared" si="0"/>
        <v>0</v>
      </c>
      <c r="P6" s="41">
        <f t="shared" ref="P6:P10" si="1">SUM(D6:O6)</f>
        <v>0</v>
      </c>
      <c r="Q6" s="42">
        <f>Q$3*$C6*Q$4*0.01</f>
        <v>0</v>
      </c>
      <c r="R6" s="39">
        <f t="shared" ref="R6:AB10" si="2">R$3*$C6*R$4*0.01</f>
        <v>0</v>
      </c>
      <c r="S6" s="39">
        <f t="shared" si="2"/>
        <v>0</v>
      </c>
      <c r="T6" s="39">
        <f t="shared" si="2"/>
        <v>0</v>
      </c>
      <c r="U6" s="39">
        <f t="shared" si="2"/>
        <v>0</v>
      </c>
      <c r="V6" s="39">
        <f t="shared" si="2"/>
        <v>0</v>
      </c>
      <c r="W6" s="39">
        <f t="shared" si="2"/>
        <v>0</v>
      </c>
      <c r="X6" s="39">
        <f t="shared" si="2"/>
        <v>0</v>
      </c>
      <c r="Y6" s="39">
        <f t="shared" si="2"/>
        <v>0</v>
      </c>
      <c r="Z6" s="39">
        <f t="shared" si="2"/>
        <v>0</v>
      </c>
      <c r="AA6" s="39">
        <f t="shared" si="2"/>
        <v>0</v>
      </c>
      <c r="AB6" s="40">
        <f t="shared" si="2"/>
        <v>0</v>
      </c>
      <c r="AC6" s="55">
        <f>SUM(Q6:AB6)</f>
        <v>0</v>
      </c>
    </row>
    <row r="7" spans="1:29" x14ac:dyDescent="0.55000000000000004">
      <c r="A7" s="43">
        <v>2</v>
      </c>
      <c r="B7" s="36">
        <f>'EHP空調入力シート（室外機）'!J$19</f>
        <v>0</v>
      </c>
      <c r="C7" s="37">
        <f>'EHP空調入力シート（室外機）'!J$25</f>
        <v>0</v>
      </c>
      <c r="D7" s="44">
        <f t="shared" ref="D7:E10" si="3">D$3*$C7*D$4*0.01</f>
        <v>0</v>
      </c>
      <c r="E7" s="45">
        <f t="shared" si="3"/>
        <v>0</v>
      </c>
      <c r="F7" s="45">
        <f t="shared" si="0"/>
        <v>0</v>
      </c>
      <c r="G7" s="45">
        <f t="shared" si="0"/>
        <v>0</v>
      </c>
      <c r="H7" s="45">
        <f t="shared" si="0"/>
        <v>0</v>
      </c>
      <c r="I7" s="45">
        <f t="shared" si="0"/>
        <v>0</v>
      </c>
      <c r="J7" s="45">
        <f t="shared" si="0"/>
        <v>0</v>
      </c>
      <c r="K7" s="45">
        <f t="shared" si="0"/>
        <v>0</v>
      </c>
      <c r="L7" s="45">
        <f t="shared" si="0"/>
        <v>0</v>
      </c>
      <c r="M7" s="45">
        <f t="shared" si="0"/>
        <v>0</v>
      </c>
      <c r="N7" s="45">
        <f t="shared" si="0"/>
        <v>0</v>
      </c>
      <c r="O7" s="46">
        <f t="shared" si="0"/>
        <v>0</v>
      </c>
      <c r="P7" s="47">
        <f t="shared" si="1"/>
        <v>0</v>
      </c>
      <c r="Q7" s="48">
        <f t="shared" ref="Q7:Q10" si="4">Q$3*$C7*Q$4*0.01</f>
        <v>0</v>
      </c>
      <c r="R7" s="45">
        <f t="shared" si="2"/>
        <v>0</v>
      </c>
      <c r="S7" s="45">
        <f t="shared" si="2"/>
        <v>0</v>
      </c>
      <c r="T7" s="45">
        <f t="shared" si="2"/>
        <v>0</v>
      </c>
      <c r="U7" s="45">
        <f t="shared" si="2"/>
        <v>0</v>
      </c>
      <c r="V7" s="45">
        <f t="shared" si="2"/>
        <v>0</v>
      </c>
      <c r="W7" s="45">
        <f t="shared" si="2"/>
        <v>0</v>
      </c>
      <c r="X7" s="45">
        <f t="shared" si="2"/>
        <v>0</v>
      </c>
      <c r="Y7" s="45">
        <f t="shared" si="2"/>
        <v>0</v>
      </c>
      <c r="Z7" s="45">
        <f t="shared" si="2"/>
        <v>0</v>
      </c>
      <c r="AA7" s="45">
        <f t="shared" si="2"/>
        <v>0</v>
      </c>
      <c r="AB7" s="46">
        <f t="shared" si="2"/>
        <v>0</v>
      </c>
      <c r="AC7" s="56">
        <f>SUM(Q7:AB7)</f>
        <v>0</v>
      </c>
    </row>
    <row r="8" spans="1:29" x14ac:dyDescent="0.55000000000000004">
      <c r="A8" s="43">
        <v>3</v>
      </c>
      <c r="B8" s="36">
        <f>'EHP空調入力シート（室外機）'!N$19</f>
        <v>0</v>
      </c>
      <c r="C8" s="37">
        <f>'EHP空調入力シート（室外機）'!N$25</f>
        <v>0</v>
      </c>
      <c r="D8" s="44">
        <f t="shared" si="3"/>
        <v>0</v>
      </c>
      <c r="E8" s="45">
        <f t="shared" si="3"/>
        <v>0</v>
      </c>
      <c r="F8" s="45">
        <f t="shared" si="0"/>
        <v>0</v>
      </c>
      <c r="G8" s="45">
        <f t="shared" si="0"/>
        <v>0</v>
      </c>
      <c r="H8" s="45">
        <f t="shared" si="0"/>
        <v>0</v>
      </c>
      <c r="I8" s="45">
        <f t="shared" si="0"/>
        <v>0</v>
      </c>
      <c r="J8" s="45">
        <f t="shared" si="0"/>
        <v>0</v>
      </c>
      <c r="K8" s="45">
        <f t="shared" si="0"/>
        <v>0</v>
      </c>
      <c r="L8" s="45">
        <f t="shared" si="0"/>
        <v>0</v>
      </c>
      <c r="M8" s="45">
        <f t="shared" si="0"/>
        <v>0</v>
      </c>
      <c r="N8" s="45">
        <f t="shared" si="0"/>
        <v>0</v>
      </c>
      <c r="O8" s="46">
        <f t="shared" si="0"/>
        <v>0</v>
      </c>
      <c r="P8" s="47">
        <f t="shared" si="1"/>
        <v>0</v>
      </c>
      <c r="Q8" s="48">
        <f t="shared" si="4"/>
        <v>0</v>
      </c>
      <c r="R8" s="45">
        <f t="shared" si="2"/>
        <v>0</v>
      </c>
      <c r="S8" s="45">
        <f t="shared" si="2"/>
        <v>0</v>
      </c>
      <c r="T8" s="45">
        <f t="shared" si="2"/>
        <v>0</v>
      </c>
      <c r="U8" s="45">
        <f t="shared" si="2"/>
        <v>0</v>
      </c>
      <c r="V8" s="45">
        <f t="shared" si="2"/>
        <v>0</v>
      </c>
      <c r="W8" s="45">
        <f t="shared" si="2"/>
        <v>0</v>
      </c>
      <c r="X8" s="45">
        <f t="shared" si="2"/>
        <v>0</v>
      </c>
      <c r="Y8" s="45">
        <f t="shared" si="2"/>
        <v>0</v>
      </c>
      <c r="Z8" s="45">
        <f t="shared" si="2"/>
        <v>0</v>
      </c>
      <c r="AA8" s="45">
        <f t="shared" si="2"/>
        <v>0</v>
      </c>
      <c r="AB8" s="46">
        <f t="shared" si="2"/>
        <v>0</v>
      </c>
      <c r="AC8" s="56">
        <f t="shared" ref="AC8:AC10" si="5">SUM(Q8:AB8)</f>
        <v>0</v>
      </c>
    </row>
    <row r="9" spans="1:29" x14ac:dyDescent="0.55000000000000004">
      <c r="A9" s="43">
        <v>4</v>
      </c>
      <c r="B9" s="36">
        <f>'EHP空調入力シート（室外機）'!R$19</f>
        <v>0</v>
      </c>
      <c r="C9" s="37">
        <f>'EHP空調入力シート（室外機）'!R$25</f>
        <v>0</v>
      </c>
      <c r="D9" s="44">
        <f t="shared" si="3"/>
        <v>0</v>
      </c>
      <c r="E9" s="45">
        <f t="shared" si="3"/>
        <v>0</v>
      </c>
      <c r="F9" s="45">
        <f t="shared" si="0"/>
        <v>0</v>
      </c>
      <c r="G9" s="45">
        <f t="shared" si="0"/>
        <v>0</v>
      </c>
      <c r="H9" s="45">
        <f t="shared" si="0"/>
        <v>0</v>
      </c>
      <c r="I9" s="45">
        <f t="shared" si="0"/>
        <v>0</v>
      </c>
      <c r="J9" s="45">
        <f t="shared" si="0"/>
        <v>0</v>
      </c>
      <c r="K9" s="45">
        <f t="shared" si="0"/>
        <v>0</v>
      </c>
      <c r="L9" s="45">
        <f t="shared" si="0"/>
        <v>0</v>
      </c>
      <c r="M9" s="45">
        <f t="shared" si="0"/>
        <v>0</v>
      </c>
      <c r="N9" s="45">
        <f t="shared" si="0"/>
        <v>0</v>
      </c>
      <c r="O9" s="46">
        <f t="shared" si="0"/>
        <v>0</v>
      </c>
      <c r="P9" s="47">
        <f t="shared" si="1"/>
        <v>0</v>
      </c>
      <c r="Q9" s="48">
        <f t="shared" si="4"/>
        <v>0</v>
      </c>
      <c r="R9" s="45">
        <f t="shared" si="2"/>
        <v>0</v>
      </c>
      <c r="S9" s="45">
        <f t="shared" si="2"/>
        <v>0</v>
      </c>
      <c r="T9" s="45">
        <f t="shared" si="2"/>
        <v>0</v>
      </c>
      <c r="U9" s="45">
        <f t="shared" si="2"/>
        <v>0</v>
      </c>
      <c r="V9" s="45">
        <f t="shared" si="2"/>
        <v>0</v>
      </c>
      <c r="W9" s="45">
        <f t="shared" si="2"/>
        <v>0</v>
      </c>
      <c r="X9" s="45">
        <f t="shared" si="2"/>
        <v>0</v>
      </c>
      <c r="Y9" s="45">
        <f t="shared" si="2"/>
        <v>0</v>
      </c>
      <c r="Z9" s="45">
        <f t="shared" si="2"/>
        <v>0</v>
      </c>
      <c r="AA9" s="45">
        <f t="shared" si="2"/>
        <v>0</v>
      </c>
      <c r="AB9" s="46">
        <f t="shared" si="2"/>
        <v>0</v>
      </c>
      <c r="AC9" s="56">
        <f t="shared" si="5"/>
        <v>0</v>
      </c>
    </row>
    <row r="10" spans="1:29" ht="15" thickBot="1" x14ac:dyDescent="0.6">
      <c r="A10" s="57">
        <v>5</v>
      </c>
      <c r="B10" s="64">
        <f>'EHP空調入力シート（室外機）'!V$19</f>
        <v>0</v>
      </c>
      <c r="C10" s="65">
        <f>'EHP空調入力シート（室外機）'!V$25</f>
        <v>0</v>
      </c>
      <c r="D10" s="58">
        <f t="shared" si="3"/>
        <v>0</v>
      </c>
      <c r="E10" s="59">
        <f t="shared" si="3"/>
        <v>0</v>
      </c>
      <c r="F10" s="59">
        <f t="shared" si="0"/>
        <v>0</v>
      </c>
      <c r="G10" s="59">
        <f t="shared" si="0"/>
        <v>0</v>
      </c>
      <c r="H10" s="59">
        <f t="shared" si="0"/>
        <v>0</v>
      </c>
      <c r="I10" s="59">
        <f t="shared" si="0"/>
        <v>0</v>
      </c>
      <c r="J10" s="59">
        <f t="shared" si="0"/>
        <v>0</v>
      </c>
      <c r="K10" s="59">
        <f t="shared" si="0"/>
        <v>0</v>
      </c>
      <c r="L10" s="59">
        <f t="shared" si="0"/>
        <v>0</v>
      </c>
      <c r="M10" s="59">
        <f t="shared" si="0"/>
        <v>0</v>
      </c>
      <c r="N10" s="59">
        <f t="shared" si="0"/>
        <v>0</v>
      </c>
      <c r="O10" s="60">
        <f t="shared" si="0"/>
        <v>0</v>
      </c>
      <c r="P10" s="61">
        <f t="shared" si="1"/>
        <v>0</v>
      </c>
      <c r="Q10" s="62">
        <f t="shared" si="4"/>
        <v>0</v>
      </c>
      <c r="R10" s="59">
        <f t="shared" si="2"/>
        <v>0</v>
      </c>
      <c r="S10" s="59">
        <f t="shared" si="2"/>
        <v>0</v>
      </c>
      <c r="T10" s="59">
        <f t="shared" si="2"/>
        <v>0</v>
      </c>
      <c r="U10" s="59">
        <f t="shared" si="2"/>
        <v>0</v>
      </c>
      <c r="V10" s="59">
        <f t="shared" si="2"/>
        <v>0</v>
      </c>
      <c r="W10" s="59">
        <f t="shared" si="2"/>
        <v>0</v>
      </c>
      <c r="X10" s="59">
        <f t="shared" si="2"/>
        <v>0</v>
      </c>
      <c r="Y10" s="59">
        <f t="shared" si="2"/>
        <v>0</v>
      </c>
      <c r="Z10" s="59">
        <f t="shared" si="2"/>
        <v>0</v>
      </c>
      <c r="AA10" s="59">
        <f t="shared" si="2"/>
        <v>0</v>
      </c>
      <c r="AB10" s="60">
        <f t="shared" si="2"/>
        <v>0</v>
      </c>
      <c r="AC10" s="63">
        <f t="shared" si="5"/>
        <v>0</v>
      </c>
    </row>
    <row r="29" spans="6:6" x14ac:dyDescent="0.55000000000000004">
      <c r="F29" s="50">
        <f>IF('記入例（室外機）'!F$20=Sheet2!$A$2,IFERROR('月間負荷相当運転日数計算（事務所） (3)'!$P$6*F18*'記入例（室外機）'!F43*'記入例（室外機）'!F47,""),IF('記入例（室外機）'!F$20=Sheet2!$A$3,IFERROR('[1]月間負荷相当運転日数計算（事務所）（２）'!$P$6*F18*'記入例（室外機）'!F43*'記入例（室外機）'!F45/'記入例（室外機）'!F49,""),""))</f>
        <v>0</v>
      </c>
    </row>
  </sheetData>
  <mergeCells count="9">
    <mergeCell ref="A1:C2"/>
    <mergeCell ref="D1:P1"/>
    <mergeCell ref="Q1:AC1"/>
    <mergeCell ref="P2:P5"/>
    <mergeCell ref="AC2:AC5"/>
    <mergeCell ref="A3:C3"/>
    <mergeCell ref="A4:C4"/>
    <mergeCell ref="D5:O5"/>
    <mergeCell ref="Q5:AB5"/>
  </mergeCells>
  <phoneticPr fontId="1"/>
  <pageMargins left="0.7" right="0.7" top="0.75" bottom="0.75" header="0.3" footer="0.3"/>
  <pageSetup paperSize="8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showGridLines="0" workbookViewId="0">
      <selection activeCell="A12" sqref="A12:H17"/>
    </sheetView>
  </sheetViews>
  <sheetFormatPr defaultRowHeight="18" x14ac:dyDescent="0.55000000000000004"/>
  <cols>
    <col min="1" max="1" width="20.58203125" customWidth="1"/>
    <col min="2" max="4" width="12.58203125" customWidth="1"/>
  </cols>
  <sheetData>
    <row r="1" spans="1:27" s="53" customFormat="1" ht="21" customHeight="1" x14ac:dyDescent="0.55000000000000004">
      <c r="A1" s="4" t="s">
        <v>70</v>
      </c>
      <c r="J1" s="101" t="s">
        <v>106</v>
      </c>
      <c r="Y1"/>
      <c r="Z1"/>
      <c r="AA1"/>
    </row>
    <row r="2" spans="1:27" ht="21.5" x14ac:dyDescent="0.55000000000000004">
      <c r="A2" s="66" t="s">
        <v>98</v>
      </c>
    </row>
    <row r="3" spans="1:27" ht="21.5" x14ac:dyDescent="0.55000000000000004">
      <c r="A3" s="66"/>
    </row>
    <row r="4" spans="1:27" x14ac:dyDescent="0.55000000000000004">
      <c r="C4" s="268" t="s">
        <v>69</v>
      </c>
      <c r="D4" s="268"/>
    </row>
    <row r="5" spans="1:27" x14ac:dyDescent="0.55000000000000004">
      <c r="B5" s="70" t="s">
        <v>61</v>
      </c>
      <c r="C5" s="70" t="s">
        <v>62</v>
      </c>
      <c r="D5" s="70" t="s">
        <v>68</v>
      </c>
    </row>
    <row r="6" spans="1:27" x14ac:dyDescent="0.55000000000000004">
      <c r="A6" s="68" t="s">
        <v>78</v>
      </c>
      <c r="B6" s="69">
        <f>'EHP空調入力シート（室外機）'!Z39</f>
        <v>0</v>
      </c>
      <c r="C6" s="69">
        <f>'EHP空調入力シート（室内機）'!Z39</f>
        <v>0</v>
      </c>
      <c r="D6" s="69">
        <f>SUM(B6:C6)</f>
        <v>0</v>
      </c>
    </row>
    <row r="7" spans="1:27" x14ac:dyDescent="0.55000000000000004">
      <c r="A7" s="68" t="s">
        <v>77</v>
      </c>
      <c r="B7" s="69">
        <f>'EHP空調入力シート（室外機）'!Z56</f>
        <v>0</v>
      </c>
      <c r="C7" s="69">
        <f>'EHP空調入力シート（室内機）'!Z56</f>
        <v>0</v>
      </c>
      <c r="D7" s="69">
        <f>SUM(B7:C7)</f>
        <v>0</v>
      </c>
    </row>
    <row r="8" spans="1:27" x14ac:dyDescent="0.55000000000000004">
      <c r="A8" s="87" t="s">
        <v>67</v>
      </c>
      <c r="B8" s="71"/>
      <c r="C8" s="71"/>
      <c r="D8" s="88" t="str">
        <f>IF(MIN(D6:D7)=0,"",IFERROR(D7-D6,""))</f>
        <v/>
      </c>
    </row>
    <row r="9" spans="1:27" ht="28.5" customHeight="1" x14ac:dyDescent="0.65">
      <c r="D9" s="72" t="str">
        <f>IF(D8&lt;=0,"補助事業の要件を満たしていません",IF(D8="","","補助事業の要件を満たしています"))</f>
        <v/>
      </c>
    </row>
    <row r="10" spans="1:27" ht="18.5" thickBot="1" x14ac:dyDescent="0.6"/>
    <row r="11" spans="1:27" x14ac:dyDescent="0.55000000000000004">
      <c r="A11" s="260" t="s">
        <v>72</v>
      </c>
      <c r="B11" s="261"/>
      <c r="C11" s="261"/>
      <c r="D11" s="261"/>
      <c r="E11" s="261"/>
      <c r="F11" s="261"/>
      <c r="G11" s="261"/>
      <c r="H11" s="262"/>
    </row>
    <row r="12" spans="1:27" x14ac:dyDescent="0.55000000000000004">
      <c r="A12" s="254"/>
      <c r="B12" s="255"/>
      <c r="C12" s="255"/>
      <c r="D12" s="255"/>
      <c r="E12" s="255"/>
      <c r="F12" s="255"/>
      <c r="G12" s="255"/>
      <c r="H12" s="256"/>
    </row>
    <row r="13" spans="1:27" x14ac:dyDescent="0.55000000000000004">
      <c r="A13" s="254"/>
      <c r="B13" s="255"/>
      <c r="C13" s="255"/>
      <c r="D13" s="255"/>
      <c r="E13" s="255"/>
      <c r="F13" s="255"/>
      <c r="G13" s="255"/>
      <c r="H13" s="256"/>
    </row>
    <row r="14" spans="1:27" x14ac:dyDescent="0.55000000000000004">
      <c r="A14" s="254"/>
      <c r="B14" s="255"/>
      <c r="C14" s="255"/>
      <c r="D14" s="255"/>
      <c r="E14" s="255"/>
      <c r="F14" s="255"/>
      <c r="G14" s="255"/>
      <c r="H14" s="256"/>
    </row>
    <row r="15" spans="1:27" x14ac:dyDescent="0.55000000000000004">
      <c r="A15" s="254"/>
      <c r="B15" s="255"/>
      <c r="C15" s="255"/>
      <c r="D15" s="255"/>
      <c r="E15" s="255"/>
      <c r="F15" s="255"/>
      <c r="G15" s="255"/>
      <c r="H15" s="256"/>
    </row>
    <row r="16" spans="1:27" x14ac:dyDescent="0.55000000000000004">
      <c r="A16" s="254"/>
      <c r="B16" s="255"/>
      <c r="C16" s="255"/>
      <c r="D16" s="255"/>
      <c r="E16" s="255"/>
      <c r="F16" s="255"/>
      <c r="G16" s="255"/>
      <c r="H16" s="256"/>
    </row>
    <row r="17" spans="1:8" ht="18.5" thickBot="1" x14ac:dyDescent="0.6">
      <c r="A17" s="257"/>
      <c r="B17" s="258"/>
      <c r="C17" s="258"/>
      <c r="D17" s="258"/>
      <c r="E17" s="258"/>
      <c r="F17" s="258"/>
      <c r="G17" s="258"/>
      <c r="H17" s="259"/>
    </row>
  </sheetData>
  <sheetProtection algorithmName="SHA-512" hashValue="3tYCd5it6VXz6pbNSizIihFIsCl/uF9Wv0qWnaBNDopgQjQpVgVMArI8dahPkztnKIV6nOWLwNR13III+w7hRQ==" saltValue="pcSrBRoTOJ2mueJlHbNdkQ==" spinCount="100000" sheet="1" selectLockedCells="1"/>
  <mergeCells count="3">
    <mergeCell ref="C4:D4"/>
    <mergeCell ref="A12:H17"/>
    <mergeCell ref="A11:H11"/>
  </mergeCells>
  <phoneticPr fontI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72"/>
  <sheetViews>
    <sheetView showGridLines="0" zoomScaleNormal="100" workbookViewId="0">
      <selection activeCell="G14" sqref="G14"/>
    </sheetView>
  </sheetViews>
  <sheetFormatPr defaultColWidth="5.58203125" defaultRowHeight="15" customHeight="1" x14ac:dyDescent="0.55000000000000004"/>
  <cols>
    <col min="1" max="1" width="5.08203125" style="53" customWidth="1"/>
    <col min="2" max="3" width="6.08203125" style="53" customWidth="1"/>
    <col min="4" max="5" width="5.58203125" style="53"/>
    <col min="6" max="25" width="5.08203125" style="53" customWidth="1"/>
    <col min="26" max="26" width="6.5" style="53" hidden="1" customWidth="1"/>
    <col min="30" max="16384" width="5.58203125" style="53"/>
  </cols>
  <sheetData>
    <row r="1" spans="1:34" ht="21" customHeight="1" x14ac:dyDescent="0.55000000000000004">
      <c r="A1" s="4" t="s">
        <v>70</v>
      </c>
      <c r="Y1" s="100" t="s">
        <v>106</v>
      </c>
    </row>
    <row r="2" spans="1:34" ht="21" x14ac:dyDescent="0.55000000000000004">
      <c r="A2" s="4" t="s">
        <v>96</v>
      </c>
      <c r="W2" s="269" t="s">
        <v>115</v>
      </c>
      <c r="X2" s="269"/>
      <c r="Y2" s="269"/>
      <c r="AA2" s="53"/>
      <c r="AB2" s="53"/>
      <c r="AC2" s="53"/>
    </row>
    <row r="4" spans="1:34" s="79" customFormat="1" ht="15" customHeight="1" x14ac:dyDescent="0.55000000000000004">
      <c r="A4" s="79" t="s">
        <v>80</v>
      </c>
    </row>
    <row r="5" spans="1:34" s="79" customFormat="1" ht="15" customHeight="1" x14ac:dyDescent="0.55000000000000004">
      <c r="A5" s="89" t="s">
        <v>82</v>
      </c>
      <c r="B5" s="167" t="s">
        <v>83</v>
      </c>
      <c r="C5" s="167"/>
      <c r="D5" s="79" t="s">
        <v>84</v>
      </c>
    </row>
    <row r="6" spans="1:34" s="79" customFormat="1" ht="15" customHeight="1" x14ac:dyDescent="0.55000000000000004">
      <c r="A6" s="89" t="s">
        <v>85</v>
      </c>
      <c r="B6" s="168" t="s">
        <v>86</v>
      </c>
      <c r="C6" s="168"/>
      <c r="D6" s="79" t="s">
        <v>110</v>
      </c>
    </row>
    <row r="7" spans="1:34" s="79" customFormat="1" ht="15" customHeight="1" x14ac:dyDescent="0.55000000000000004">
      <c r="A7" s="89" t="s">
        <v>89</v>
      </c>
      <c r="B7" s="169" t="s">
        <v>90</v>
      </c>
      <c r="C7" s="169"/>
      <c r="D7" s="79" t="s">
        <v>91</v>
      </c>
    </row>
    <row r="8" spans="1:34" s="79" customFormat="1" ht="15" customHeight="1" x14ac:dyDescent="0.55000000000000004">
      <c r="A8" s="89" t="s">
        <v>92</v>
      </c>
      <c r="B8" s="79" t="s">
        <v>38</v>
      </c>
      <c r="D8" s="79" t="s">
        <v>112</v>
      </c>
    </row>
    <row r="9" spans="1:34" s="79" customFormat="1" ht="15" customHeight="1" x14ac:dyDescent="0.55000000000000004">
      <c r="A9" s="89"/>
      <c r="D9" s="79" t="s">
        <v>93</v>
      </c>
    </row>
    <row r="10" spans="1:34" s="79" customFormat="1" ht="15" customHeight="1" x14ac:dyDescent="0.55000000000000004">
      <c r="A10" s="89"/>
      <c r="AG10" s="80"/>
      <c r="AH10" s="80"/>
    </row>
    <row r="12" spans="1:34" ht="15" customHeight="1" x14ac:dyDescent="0.55000000000000004">
      <c r="F12" s="2" t="s">
        <v>31</v>
      </c>
      <c r="AA12" s="53"/>
      <c r="AB12" s="53"/>
      <c r="AC12" s="53"/>
    </row>
    <row r="13" spans="1:34" ht="15" customHeight="1" x14ac:dyDescent="0.55000000000000004">
      <c r="F13" s="76"/>
      <c r="G13" s="77" t="s">
        <v>0</v>
      </c>
      <c r="H13" s="77" t="s">
        <v>1</v>
      </c>
      <c r="I13" s="77" t="s">
        <v>2</v>
      </c>
      <c r="J13" s="77" t="s">
        <v>3</v>
      </c>
      <c r="K13" s="93" t="s">
        <v>4</v>
      </c>
      <c r="L13" s="93" t="s">
        <v>5</v>
      </c>
      <c r="M13" s="93" t="s">
        <v>6</v>
      </c>
      <c r="N13" s="93" t="s">
        <v>7</v>
      </c>
      <c r="O13" s="93" t="s">
        <v>8</v>
      </c>
      <c r="P13" s="93" t="s">
        <v>9</v>
      </c>
      <c r="Q13" s="93" t="s">
        <v>10</v>
      </c>
      <c r="R13" s="93" t="s">
        <v>11</v>
      </c>
      <c r="S13" s="228" t="s">
        <v>14</v>
      </c>
      <c r="T13" s="229"/>
      <c r="U13" s="98"/>
      <c r="AA13" s="53"/>
      <c r="AB13" s="53"/>
      <c r="AC13" s="53"/>
    </row>
    <row r="14" spans="1:34" ht="20.149999999999999" customHeight="1" x14ac:dyDescent="0.55000000000000004">
      <c r="F14" s="76" t="s">
        <v>12</v>
      </c>
      <c r="G14" s="86"/>
      <c r="H14" s="86">
        <v>20</v>
      </c>
      <c r="I14" s="86">
        <v>20</v>
      </c>
      <c r="J14" s="86">
        <v>20</v>
      </c>
      <c r="K14" s="86">
        <v>20</v>
      </c>
      <c r="L14" s="86">
        <v>20</v>
      </c>
      <c r="M14" s="86"/>
      <c r="N14" s="86"/>
      <c r="O14" s="86"/>
      <c r="P14" s="86"/>
      <c r="Q14" s="86"/>
      <c r="R14" s="86"/>
      <c r="S14" s="228">
        <f>SUM(G14:R14)</f>
        <v>100</v>
      </c>
      <c r="T14" s="229"/>
      <c r="U14" s="98"/>
      <c r="AA14" s="53"/>
      <c r="AB14" s="53"/>
      <c r="AC14" s="53"/>
    </row>
    <row r="15" spans="1:34" ht="20.149999999999999" customHeight="1" x14ac:dyDescent="0.55000000000000004">
      <c r="F15" s="76" t="s">
        <v>13</v>
      </c>
      <c r="G15" s="86">
        <v>5</v>
      </c>
      <c r="H15" s="86"/>
      <c r="I15" s="86"/>
      <c r="J15" s="86"/>
      <c r="K15" s="86"/>
      <c r="L15" s="86"/>
      <c r="M15" s="86">
        <v>5</v>
      </c>
      <c r="N15" s="86">
        <v>20</v>
      </c>
      <c r="O15" s="86">
        <v>15</v>
      </c>
      <c r="P15" s="86">
        <v>20</v>
      </c>
      <c r="Q15" s="86">
        <v>20</v>
      </c>
      <c r="R15" s="86">
        <v>20</v>
      </c>
      <c r="S15" s="228">
        <f>SUM(G15:R15)</f>
        <v>105</v>
      </c>
      <c r="T15" s="229"/>
      <c r="U15" s="98"/>
      <c r="AA15" s="53"/>
      <c r="AB15" s="53"/>
      <c r="AC15" s="53"/>
    </row>
    <row r="17" spans="1:29" ht="15" customHeight="1" x14ac:dyDescent="0.55000000000000004">
      <c r="AA17" s="53"/>
      <c r="AB17" s="53"/>
      <c r="AC17" s="53"/>
    </row>
    <row r="18" spans="1:29" ht="15" customHeight="1" x14ac:dyDescent="0.55000000000000004">
      <c r="A18" s="189" t="s">
        <v>57</v>
      </c>
      <c r="B18" s="189"/>
      <c r="C18" s="189"/>
      <c r="D18" s="189"/>
      <c r="E18" s="189"/>
      <c r="F18" s="180">
        <v>1</v>
      </c>
      <c r="G18" s="180"/>
      <c r="H18" s="180"/>
      <c r="I18" s="180"/>
      <c r="J18" s="180">
        <v>2</v>
      </c>
      <c r="K18" s="180"/>
      <c r="L18" s="180"/>
      <c r="M18" s="180"/>
      <c r="N18" s="180">
        <v>3</v>
      </c>
      <c r="O18" s="180"/>
      <c r="P18" s="180"/>
      <c r="Q18" s="180"/>
      <c r="R18" s="180">
        <v>4</v>
      </c>
      <c r="S18" s="180"/>
      <c r="T18" s="180"/>
      <c r="U18" s="180"/>
      <c r="V18" s="180">
        <v>5</v>
      </c>
      <c r="W18" s="180"/>
      <c r="X18" s="180"/>
      <c r="Y18" s="180"/>
      <c r="AA18" s="53"/>
      <c r="AB18" s="53"/>
      <c r="AC18" s="53"/>
    </row>
    <row r="19" spans="1:29" ht="20.149999999999999" customHeight="1" x14ac:dyDescent="0.55000000000000004">
      <c r="A19" s="189" t="s">
        <v>63</v>
      </c>
      <c r="B19" s="189"/>
      <c r="C19" s="189"/>
      <c r="D19" s="189"/>
      <c r="E19" s="189"/>
      <c r="F19" s="123" t="s">
        <v>107</v>
      </c>
      <c r="G19" s="123"/>
      <c r="H19" s="123"/>
      <c r="I19" s="123"/>
      <c r="J19" s="123" t="s">
        <v>108</v>
      </c>
      <c r="K19" s="123"/>
      <c r="L19" s="123"/>
      <c r="M19" s="123"/>
      <c r="N19" s="123" t="s">
        <v>109</v>
      </c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AA19" s="53"/>
      <c r="AB19" s="53"/>
      <c r="AC19" s="53"/>
    </row>
    <row r="20" spans="1:29" ht="20.149999999999999" hidden="1" customHeight="1" x14ac:dyDescent="0.55000000000000004">
      <c r="A20" s="189" t="s">
        <v>87</v>
      </c>
      <c r="B20" s="189"/>
      <c r="C20" s="189"/>
      <c r="D20" s="189"/>
      <c r="E20" s="189"/>
      <c r="F20" s="263" t="s">
        <v>15</v>
      </c>
      <c r="G20" s="263"/>
      <c r="H20" s="263"/>
      <c r="I20" s="263"/>
      <c r="J20" s="263" t="s">
        <v>15</v>
      </c>
      <c r="K20" s="263"/>
      <c r="L20" s="263"/>
      <c r="M20" s="263"/>
      <c r="N20" s="263" t="s">
        <v>15</v>
      </c>
      <c r="O20" s="263"/>
      <c r="P20" s="263"/>
      <c r="Q20" s="263"/>
      <c r="R20" s="263" t="s">
        <v>15</v>
      </c>
      <c r="S20" s="263"/>
      <c r="T20" s="263"/>
      <c r="U20" s="263"/>
      <c r="V20" s="263" t="s">
        <v>15</v>
      </c>
      <c r="W20" s="263"/>
      <c r="X20" s="263"/>
      <c r="Y20" s="263"/>
      <c r="AA20" s="53"/>
      <c r="AB20" s="53"/>
      <c r="AC20" s="53"/>
    </row>
    <row r="21" spans="1:29" ht="20.149999999999999" customHeight="1" x14ac:dyDescent="0.55000000000000004">
      <c r="A21" s="175" t="s">
        <v>78</v>
      </c>
      <c r="B21" s="189" t="s">
        <v>18</v>
      </c>
      <c r="C21" s="189"/>
      <c r="D21" s="189"/>
      <c r="E21" s="189"/>
      <c r="F21" s="123" t="s">
        <v>99</v>
      </c>
      <c r="G21" s="123"/>
      <c r="H21" s="123"/>
      <c r="I21" s="123"/>
      <c r="J21" s="123" t="s">
        <v>99</v>
      </c>
      <c r="K21" s="123"/>
      <c r="L21" s="123"/>
      <c r="M21" s="123"/>
      <c r="N21" s="123" t="s">
        <v>99</v>
      </c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AA21" s="53"/>
      <c r="AB21" s="53"/>
      <c r="AC21" s="53"/>
    </row>
    <row r="22" spans="1:29" ht="20.149999999999999" customHeight="1" x14ac:dyDescent="0.55000000000000004">
      <c r="A22" s="176"/>
      <c r="B22" s="189" t="s">
        <v>18</v>
      </c>
      <c r="C22" s="189"/>
      <c r="D22" s="189"/>
      <c r="E22" s="189"/>
      <c r="F22" s="123" t="s">
        <v>59</v>
      </c>
      <c r="G22" s="123"/>
      <c r="H22" s="123"/>
      <c r="I22" s="123"/>
      <c r="J22" s="123" t="s">
        <v>74</v>
      </c>
      <c r="K22" s="123"/>
      <c r="L22" s="123"/>
      <c r="M22" s="123"/>
      <c r="N22" s="123" t="s">
        <v>101</v>
      </c>
      <c r="O22" s="123"/>
      <c r="P22" s="123"/>
      <c r="Q22" s="123"/>
      <c r="R22" s="123"/>
      <c r="S22" s="123"/>
      <c r="T22" s="123"/>
      <c r="U22" s="123"/>
      <c r="V22" s="123"/>
      <c r="W22" s="123"/>
      <c r="X22" s="123"/>
      <c r="Y22" s="123"/>
      <c r="AA22" s="53"/>
      <c r="AB22" s="53"/>
      <c r="AC22" s="53"/>
    </row>
    <row r="23" spans="1:29" ht="20.149999999999999" customHeight="1" x14ac:dyDescent="0.55000000000000004">
      <c r="A23" s="176"/>
      <c r="B23" s="183" t="s">
        <v>38</v>
      </c>
      <c r="C23" s="184"/>
      <c r="D23" s="184"/>
      <c r="E23" s="185"/>
      <c r="F23" s="124" t="s">
        <v>94</v>
      </c>
      <c r="G23" s="124"/>
      <c r="H23" s="124"/>
      <c r="I23" s="124"/>
      <c r="J23" s="124" t="s">
        <v>95</v>
      </c>
      <c r="K23" s="124"/>
      <c r="L23" s="124"/>
      <c r="M23" s="124"/>
      <c r="N23" s="124" t="s">
        <v>41</v>
      </c>
      <c r="O23" s="124"/>
      <c r="P23" s="124"/>
      <c r="Q23" s="124"/>
      <c r="R23" s="124"/>
      <c r="S23" s="124"/>
      <c r="T23" s="124"/>
      <c r="U23" s="124"/>
      <c r="V23" s="124"/>
      <c r="W23" s="124"/>
      <c r="X23" s="124"/>
      <c r="Y23" s="124"/>
      <c r="AA23" s="53"/>
      <c r="AB23" s="53"/>
      <c r="AC23" s="53"/>
    </row>
    <row r="24" spans="1:29" ht="20.149999999999999" hidden="1" customHeight="1" x14ac:dyDescent="0.55000000000000004">
      <c r="A24" s="176"/>
      <c r="B24" s="189" t="s">
        <v>32</v>
      </c>
      <c r="C24" s="189"/>
      <c r="D24" s="189"/>
      <c r="E24" s="189"/>
      <c r="F24" s="121">
        <f>IFERROR(VLOOKUP(F23,Sheet2!$A$6:$B$8,2,FALSE),"")</f>
        <v>13</v>
      </c>
      <c r="G24" s="121"/>
      <c r="H24" s="121"/>
      <c r="I24" s="121"/>
      <c r="J24" s="121">
        <f>IFERROR(VLOOKUP(J23,Sheet2!$A$6:$B$8,2,FALSE),"")</f>
        <v>15</v>
      </c>
      <c r="K24" s="121"/>
      <c r="L24" s="121"/>
      <c r="M24" s="121"/>
      <c r="N24" s="121">
        <f>IFERROR(VLOOKUP(N23,Sheet2!$A$6:$B$8,2,FALSE),"")</f>
        <v>6</v>
      </c>
      <c r="O24" s="121"/>
      <c r="P24" s="121"/>
      <c r="Q24" s="121"/>
      <c r="R24" s="121" t="str">
        <f>IFERROR(VLOOKUP(R23,Sheet2!$A$6:$B$8,2,FALSE),"")</f>
        <v/>
      </c>
      <c r="S24" s="121"/>
      <c r="T24" s="121"/>
      <c r="U24" s="121"/>
      <c r="V24" s="121" t="str">
        <f>IFERROR(VLOOKUP(V23,Sheet2!$A$6:$B$8,2,FALSE),"")</f>
        <v/>
      </c>
      <c r="W24" s="121"/>
      <c r="X24" s="121"/>
      <c r="Y24" s="121"/>
      <c r="AA24" s="53"/>
      <c r="AB24" s="53"/>
      <c r="AC24" s="53"/>
    </row>
    <row r="25" spans="1:29" ht="20.149999999999999" customHeight="1" x14ac:dyDescent="0.55000000000000004">
      <c r="A25" s="176"/>
      <c r="B25" s="183" t="s">
        <v>19</v>
      </c>
      <c r="C25" s="184"/>
      <c r="D25" s="184"/>
      <c r="E25" s="185"/>
      <c r="F25" s="182">
        <v>2</v>
      </c>
      <c r="G25" s="182"/>
      <c r="H25" s="182"/>
      <c r="I25" s="182"/>
      <c r="J25" s="182">
        <v>2</v>
      </c>
      <c r="K25" s="182"/>
      <c r="L25" s="182"/>
      <c r="M25" s="182"/>
      <c r="N25" s="182">
        <v>2</v>
      </c>
      <c r="O25" s="182"/>
      <c r="P25" s="182"/>
      <c r="Q25" s="182"/>
      <c r="R25" s="182"/>
      <c r="S25" s="182"/>
      <c r="T25" s="182"/>
      <c r="U25" s="182"/>
      <c r="V25" s="182"/>
      <c r="W25" s="182"/>
      <c r="X25" s="182"/>
      <c r="Y25" s="182"/>
      <c r="AA25" s="53"/>
      <c r="AB25" s="53"/>
      <c r="AC25" s="53"/>
    </row>
    <row r="26" spans="1:29" ht="20.149999999999999" customHeight="1" x14ac:dyDescent="0.55000000000000004">
      <c r="A26" s="176"/>
      <c r="B26" s="186" t="s">
        <v>60</v>
      </c>
      <c r="C26" s="187"/>
      <c r="D26" s="188"/>
      <c r="E26" s="76" t="s">
        <v>12</v>
      </c>
      <c r="F26" s="126">
        <v>10</v>
      </c>
      <c r="G26" s="126"/>
      <c r="H26" s="126"/>
      <c r="I26" s="126"/>
      <c r="J26" s="126">
        <v>7</v>
      </c>
      <c r="K26" s="126"/>
      <c r="L26" s="126"/>
      <c r="M26" s="126"/>
      <c r="N26" s="126">
        <v>8</v>
      </c>
      <c r="O26" s="126"/>
      <c r="P26" s="126"/>
      <c r="Q26" s="126"/>
      <c r="R26" s="126"/>
      <c r="S26" s="126"/>
      <c r="T26" s="126"/>
      <c r="U26" s="126"/>
      <c r="V26" s="126"/>
      <c r="W26" s="126"/>
      <c r="X26" s="126"/>
      <c r="Y26" s="126"/>
      <c r="AA26" s="53"/>
      <c r="AB26" s="53"/>
      <c r="AC26" s="53"/>
    </row>
    <row r="27" spans="1:29" ht="20.149999999999999" customHeight="1" x14ac:dyDescent="0.55000000000000004">
      <c r="A27" s="176"/>
      <c r="B27" s="190" t="s">
        <v>27</v>
      </c>
      <c r="C27" s="191"/>
      <c r="D27" s="192"/>
      <c r="E27" s="76" t="s">
        <v>13</v>
      </c>
      <c r="F27" s="126">
        <v>10</v>
      </c>
      <c r="G27" s="126"/>
      <c r="H27" s="126"/>
      <c r="I27" s="126"/>
      <c r="J27" s="126">
        <v>9</v>
      </c>
      <c r="K27" s="126"/>
      <c r="L27" s="126"/>
      <c r="M27" s="126"/>
      <c r="N27" s="126">
        <v>10</v>
      </c>
      <c r="O27" s="126"/>
      <c r="P27" s="126"/>
      <c r="Q27" s="126"/>
      <c r="R27" s="126"/>
      <c r="S27" s="126"/>
      <c r="T27" s="126"/>
      <c r="U27" s="126"/>
      <c r="V27" s="126"/>
      <c r="W27" s="126"/>
      <c r="X27" s="126"/>
      <c r="Y27" s="126"/>
      <c r="AA27" s="53"/>
      <c r="AB27" s="53"/>
      <c r="AC27" s="53"/>
    </row>
    <row r="28" spans="1:29" ht="20.149999999999999" customHeight="1" x14ac:dyDescent="0.55000000000000004">
      <c r="A28" s="176"/>
      <c r="B28" s="186" t="s">
        <v>22</v>
      </c>
      <c r="C28" s="187"/>
      <c r="D28" s="188"/>
      <c r="E28" s="76" t="s">
        <v>12</v>
      </c>
      <c r="F28" s="120">
        <v>10</v>
      </c>
      <c r="G28" s="120"/>
      <c r="H28" s="120"/>
      <c r="I28" s="120"/>
      <c r="J28" s="120">
        <v>11</v>
      </c>
      <c r="K28" s="120"/>
      <c r="L28" s="120"/>
      <c r="M28" s="120"/>
      <c r="N28" s="120">
        <v>7.6</v>
      </c>
      <c r="O28" s="120"/>
      <c r="P28" s="120"/>
      <c r="Q28" s="120"/>
      <c r="R28" s="120"/>
      <c r="S28" s="120"/>
      <c r="T28" s="120"/>
      <c r="U28" s="120"/>
      <c r="V28" s="120"/>
      <c r="W28" s="120"/>
      <c r="X28" s="120"/>
      <c r="Y28" s="120"/>
      <c r="AA28" s="53"/>
      <c r="AB28" s="53"/>
      <c r="AC28" s="53"/>
    </row>
    <row r="29" spans="1:29" ht="20.149999999999999" customHeight="1" x14ac:dyDescent="0.55000000000000004">
      <c r="A29" s="176"/>
      <c r="B29" s="190" t="s">
        <v>28</v>
      </c>
      <c r="C29" s="191"/>
      <c r="D29" s="192"/>
      <c r="E29" s="76" t="s">
        <v>13</v>
      </c>
      <c r="F29" s="120">
        <v>11.2</v>
      </c>
      <c r="G29" s="120"/>
      <c r="H29" s="120"/>
      <c r="I29" s="120"/>
      <c r="J29" s="120">
        <v>13</v>
      </c>
      <c r="K29" s="120"/>
      <c r="L29" s="120"/>
      <c r="M29" s="120"/>
      <c r="N29" s="120">
        <v>8.4</v>
      </c>
      <c r="O29" s="120"/>
      <c r="P29" s="120"/>
      <c r="Q29" s="120"/>
      <c r="R29" s="120"/>
      <c r="S29" s="120"/>
      <c r="T29" s="120"/>
      <c r="U29" s="120"/>
      <c r="V29" s="120"/>
      <c r="W29" s="120"/>
      <c r="X29" s="120"/>
      <c r="Y29" s="120"/>
      <c r="AA29" s="53"/>
      <c r="AB29" s="53"/>
      <c r="AC29" s="53"/>
    </row>
    <row r="30" spans="1:29" ht="20.149999999999999" customHeight="1" x14ac:dyDescent="0.55000000000000004">
      <c r="A30" s="176"/>
      <c r="B30" s="186" t="s">
        <v>34</v>
      </c>
      <c r="C30" s="187"/>
      <c r="D30" s="188"/>
      <c r="E30" s="76" t="s">
        <v>12</v>
      </c>
      <c r="F30" s="119">
        <v>2.89</v>
      </c>
      <c r="G30" s="119"/>
      <c r="H30" s="119"/>
      <c r="I30" s="119"/>
      <c r="J30" s="119">
        <v>3.1</v>
      </c>
      <c r="K30" s="119"/>
      <c r="L30" s="119"/>
      <c r="M30" s="119"/>
      <c r="N30" s="119">
        <v>2.0699999999999998</v>
      </c>
      <c r="O30" s="119"/>
      <c r="P30" s="119"/>
      <c r="Q30" s="119"/>
      <c r="R30" s="119"/>
      <c r="S30" s="119"/>
      <c r="T30" s="119"/>
      <c r="U30" s="119"/>
      <c r="V30" s="119"/>
      <c r="W30" s="119"/>
      <c r="X30" s="119"/>
      <c r="Y30" s="119"/>
      <c r="AA30" s="53"/>
      <c r="AB30" s="53"/>
      <c r="AC30" s="53"/>
    </row>
    <row r="31" spans="1:29" ht="20.149999999999999" customHeight="1" x14ac:dyDescent="0.55000000000000004">
      <c r="A31" s="176"/>
      <c r="B31" s="190" t="s">
        <v>28</v>
      </c>
      <c r="C31" s="191"/>
      <c r="D31" s="192"/>
      <c r="E31" s="76" t="s">
        <v>13</v>
      </c>
      <c r="F31" s="119">
        <v>2.58</v>
      </c>
      <c r="G31" s="119"/>
      <c r="H31" s="119"/>
      <c r="I31" s="119"/>
      <c r="J31" s="119">
        <v>2.98</v>
      </c>
      <c r="K31" s="119"/>
      <c r="L31" s="119"/>
      <c r="M31" s="119"/>
      <c r="N31" s="119">
        <v>1.98</v>
      </c>
      <c r="O31" s="119"/>
      <c r="P31" s="119"/>
      <c r="Q31" s="119"/>
      <c r="R31" s="119"/>
      <c r="S31" s="119"/>
      <c r="T31" s="119"/>
      <c r="U31" s="119"/>
      <c r="V31" s="119"/>
      <c r="W31" s="119"/>
      <c r="X31" s="119"/>
      <c r="Y31" s="119"/>
      <c r="AA31" s="53"/>
      <c r="AB31" s="53"/>
      <c r="AC31" s="53"/>
    </row>
    <row r="32" spans="1:29" ht="20.149999999999999" hidden="1" customHeight="1" x14ac:dyDescent="0.55000000000000004">
      <c r="A32" s="176"/>
      <c r="B32" s="189" t="s">
        <v>23</v>
      </c>
      <c r="C32" s="189"/>
      <c r="D32" s="189"/>
      <c r="E32" s="189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0"/>
      <c r="U32" s="120"/>
      <c r="V32" s="120"/>
      <c r="W32" s="120"/>
      <c r="X32" s="120"/>
      <c r="Y32" s="120"/>
      <c r="AA32" s="53"/>
      <c r="AB32" s="53"/>
      <c r="AC32" s="53"/>
    </row>
    <row r="33" spans="1:29" ht="20.149999999999999" hidden="1" customHeight="1" x14ac:dyDescent="0.55000000000000004">
      <c r="A33" s="176"/>
      <c r="B33" s="216" t="s">
        <v>24</v>
      </c>
      <c r="C33" s="217"/>
      <c r="D33" s="218"/>
      <c r="E33" s="76" t="s">
        <v>12</v>
      </c>
      <c r="F33" s="174">
        <f>IFERROR(IF(F30&gt;0,F28/F30,""),"")</f>
        <v>3.4602076124567471</v>
      </c>
      <c r="G33" s="174"/>
      <c r="H33" s="174"/>
      <c r="I33" s="174"/>
      <c r="J33" s="174">
        <f t="shared" ref="J33" si="0">IFERROR(IF(J30&gt;0,J28/J30,""),"")</f>
        <v>3.5483870967741935</v>
      </c>
      <c r="K33" s="174"/>
      <c r="L33" s="174"/>
      <c r="M33" s="174"/>
      <c r="N33" s="174">
        <f t="shared" ref="N33" si="1">IFERROR(IF(N30&gt;0,N28/N30,""),"")</f>
        <v>3.6714975845410631</v>
      </c>
      <c r="O33" s="174"/>
      <c r="P33" s="174"/>
      <c r="Q33" s="174"/>
      <c r="R33" s="174" t="str">
        <f t="shared" ref="R33" si="2">IFERROR(IF(R30&gt;0,R28/R30,""),"")</f>
        <v/>
      </c>
      <c r="S33" s="174"/>
      <c r="T33" s="174"/>
      <c r="U33" s="174"/>
      <c r="V33" s="174" t="str">
        <f t="shared" ref="V33" si="3">IFERROR(IF(V30&gt;0,V28/V30,""),"")</f>
        <v/>
      </c>
      <c r="W33" s="174"/>
      <c r="X33" s="174"/>
      <c r="Y33" s="174"/>
      <c r="AA33" s="53"/>
      <c r="AB33" s="53"/>
      <c r="AC33" s="53"/>
    </row>
    <row r="34" spans="1:29" ht="20.149999999999999" hidden="1" customHeight="1" x14ac:dyDescent="0.55000000000000004">
      <c r="A34" s="176"/>
      <c r="B34" s="219"/>
      <c r="C34" s="220"/>
      <c r="D34" s="221"/>
      <c r="E34" s="76" t="s">
        <v>13</v>
      </c>
      <c r="F34" s="174">
        <f>IFERROR(IF(F31&gt;0,F29/F31,""),"")</f>
        <v>4.3410852713178292</v>
      </c>
      <c r="G34" s="174"/>
      <c r="H34" s="174"/>
      <c r="I34" s="174"/>
      <c r="J34" s="174">
        <f t="shared" ref="J34" si="4">IFERROR(IF(J31&gt;0,J29/J31,""),"")</f>
        <v>4.3624161073825505</v>
      </c>
      <c r="K34" s="174"/>
      <c r="L34" s="174"/>
      <c r="M34" s="174"/>
      <c r="N34" s="174">
        <f t="shared" ref="N34" si="5">IFERROR(IF(N31&gt;0,N29/N31,""),"")</f>
        <v>4.2424242424242422</v>
      </c>
      <c r="O34" s="174"/>
      <c r="P34" s="174"/>
      <c r="Q34" s="174"/>
      <c r="R34" s="174" t="str">
        <f t="shared" ref="R34" si="6">IFERROR(IF(R31&gt;0,R29/R31,""),"")</f>
        <v/>
      </c>
      <c r="S34" s="174"/>
      <c r="T34" s="174"/>
      <c r="U34" s="174"/>
      <c r="V34" s="174" t="str">
        <f t="shared" ref="V34" si="7">IFERROR(IF(V31&gt;0,V29/V31,""),"")</f>
        <v/>
      </c>
      <c r="W34" s="174"/>
      <c r="X34" s="174"/>
      <c r="Y34" s="174"/>
      <c r="AA34" s="53"/>
      <c r="AB34" s="53"/>
      <c r="AC34" s="53"/>
    </row>
    <row r="35" spans="1:29" ht="20.149999999999999" hidden="1" customHeight="1" x14ac:dyDescent="0.55000000000000004">
      <c r="A35" s="176"/>
      <c r="B35" s="222"/>
      <c r="C35" s="223"/>
      <c r="D35" s="224"/>
      <c r="E35" s="76" t="s">
        <v>111</v>
      </c>
      <c r="F35" s="174">
        <f>IF(MIN(F33:F34)=0,"",IFERROR((F33+F34)/2,""))</f>
        <v>3.9006464418872882</v>
      </c>
      <c r="G35" s="174"/>
      <c r="H35" s="174"/>
      <c r="I35" s="174"/>
      <c r="J35" s="174">
        <f t="shared" ref="J35" si="8">IF(MIN(J33:J34)=0,"",IFERROR((J33+J34)/2,""))</f>
        <v>3.9554016020783722</v>
      </c>
      <c r="K35" s="174"/>
      <c r="L35" s="174"/>
      <c r="M35" s="174"/>
      <c r="N35" s="174">
        <f t="shared" ref="N35" si="9">IF(MIN(N33:N34)=0,"",IFERROR((N33+N34)/2,""))</f>
        <v>3.9569609134826527</v>
      </c>
      <c r="O35" s="174"/>
      <c r="P35" s="174"/>
      <c r="Q35" s="174"/>
      <c r="R35" s="174" t="str">
        <f t="shared" ref="R35" si="10">IF(MIN(R33:R34)=0,"",IFERROR((R33+R34)/2,""))</f>
        <v/>
      </c>
      <c r="S35" s="174"/>
      <c r="T35" s="174"/>
      <c r="U35" s="174"/>
      <c r="V35" s="174" t="str">
        <f t="shared" ref="V35" si="11">IF(MIN(V33:V34)=0,"",IFERROR((V33+V34)/2,""))</f>
        <v/>
      </c>
      <c r="W35" s="174"/>
      <c r="X35" s="174"/>
      <c r="Y35" s="174"/>
      <c r="AA35" s="53"/>
      <c r="AB35" s="53"/>
      <c r="AC35" s="53"/>
    </row>
    <row r="36" spans="1:29" ht="20.149999999999999" customHeight="1" x14ac:dyDescent="0.55000000000000004">
      <c r="A36" s="176"/>
      <c r="B36" s="216" t="s">
        <v>25</v>
      </c>
      <c r="C36" s="217"/>
      <c r="D36" s="218"/>
      <c r="E36" s="76" t="s">
        <v>12</v>
      </c>
      <c r="F36" s="178">
        <f>IF('記入例（室外機）'!F$20=Sheet2!$A$2,IFERROR('月間負荷相当運転日数計算（事務所） (4)'!P6*'記入例（室外機）'!F26*'記入例（室外機）'!F30,""),IF('記入例（室外機）'!F$20=Sheet2!$A$3,IFERROR('月間負荷相当運転日数計算（事務所） (4)'!P6*'記入例（室外機）'!F26*'記入例（室外機）'!F28/'記入例（室外機）'!F32,""),""))</f>
        <v>1768.68</v>
      </c>
      <c r="G36" s="178"/>
      <c r="H36" s="178"/>
      <c r="I36" s="178"/>
      <c r="J36" s="178">
        <f>IF('記入例（室外機）'!J$20=Sheet2!$A$2,IFERROR('月間負荷相当運転日数計算（事務所） (4)'!P7*'記入例（室外機）'!J26*'記入例（室外機）'!J30,""),IF('記入例（室外機）'!J$20=Sheet2!$A$3,IFERROR('月間負荷相当運転日数計算（事務所） (4)'!P7*'記入例（室外機）'!J26*'記入例（室外機）'!J28/'記入例（室外機）'!J32,""),""))</f>
        <v>1328.0400000000002</v>
      </c>
      <c r="K36" s="178"/>
      <c r="L36" s="178"/>
      <c r="M36" s="178"/>
      <c r="N36" s="178">
        <f>IF('記入例（室外機）'!N$20=Sheet2!$A$2,IFERROR('月間負荷相当運転日数計算（事務所） (4)'!P8*'記入例（室外機）'!N26*'記入例（室外機）'!N30,""),IF('記入例（室外機）'!N$20=Sheet2!$A$3,IFERROR('月間負荷相当運転日数計算（事務所） (4)'!P8*'記入例（室外機）'!N26*'記入例（室外機）'!N28/'記入例（室外機）'!N32,""),""))</f>
        <v>1013.472</v>
      </c>
      <c r="O36" s="178"/>
      <c r="P36" s="178"/>
      <c r="Q36" s="178"/>
      <c r="R36" s="178">
        <f>IF('記入例（室外機）'!R$20=Sheet2!$A$2,IFERROR('月間負荷相当運転日数計算（事務所） (4)'!P9*'記入例（室外機）'!R26*'記入例（室外機）'!R30,""),IF('記入例（室外機）'!R$20=Sheet2!$A$3,IFERROR('月間負荷相当運転日数計算（事務所） (4)'!P9*'記入例（室外機）'!R26*'記入例（室外機）'!R28/'記入例（室外機）'!R32,""),""))</f>
        <v>0</v>
      </c>
      <c r="S36" s="178"/>
      <c r="T36" s="178"/>
      <c r="U36" s="178"/>
      <c r="V36" s="178">
        <f>IF('記入例（室外機）'!V$20=Sheet2!$A$2,IFERROR('月間負荷相当運転日数計算（事務所） (4)'!P10*'記入例（室外機）'!V26*'記入例（室外機）'!V30,""),IF('記入例（室外機）'!V$20=Sheet2!$A$3,IFERROR('月間負荷相当運転日数計算（事務所） (4)'!P10*'記入例（室外機）'!V26*'記入例（室外機）'!V28/'記入例（室外機）'!V32,""),""))</f>
        <v>0</v>
      </c>
      <c r="W36" s="178"/>
      <c r="X36" s="178"/>
      <c r="Y36" s="178"/>
      <c r="AA36" s="53"/>
      <c r="AB36" s="53"/>
      <c r="AC36" s="53"/>
    </row>
    <row r="37" spans="1:29" ht="20.149999999999999" customHeight="1" x14ac:dyDescent="0.55000000000000004">
      <c r="A37" s="176"/>
      <c r="B37" s="210" t="s">
        <v>29</v>
      </c>
      <c r="C37" s="211"/>
      <c r="D37" s="212"/>
      <c r="E37" s="76" t="s">
        <v>13</v>
      </c>
      <c r="F37" s="178">
        <f>IF('記入例（室外機）'!F$20=Sheet2!$A$2,IFERROR('月間負荷相当運転日数計算（事務所） (4)'!AC6*'記入例（室外機）'!F27*'記入例（室外機）'!F31,""),IF('記入例（室外機）'!F$20=Sheet2!$A$3,IFERROR('月間負荷相当運転日数計算（事務所） (4)'!AC6*'記入例（室外機）'!F27*'記入例（室外機）'!F29/'記入例（室外機）'!F32,""),""))</f>
        <v>1583.0880000000002</v>
      </c>
      <c r="G37" s="178"/>
      <c r="H37" s="178"/>
      <c r="I37" s="178"/>
      <c r="J37" s="178">
        <f>IF('記入例（室外機）'!J$20=Sheet2!$A$2,IFERROR('月間負荷相当運転日数計算（事務所） (4)'!AC7*'記入例（室外機）'!J27*'記入例（室外機）'!J31,""),IF('記入例（室外機）'!J$20=Sheet2!$A$3,IFERROR('月間負荷相当運転日数計算（事務所） (4)'!AC7*'記入例（室外機）'!J27*'記入例（室外機）'!J29/'記入例（室外機）'!J32,""),""))</f>
        <v>1645.6751999999999</v>
      </c>
      <c r="K37" s="178"/>
      <c r="L37" s="178"/>
      <c r="M37" s="178"/>
      <c r="N37" s="178">
        <f>IF('記入例（室外機）'!N$20=Sheet2!$A$2,IFERROR('月間負荷相当運転日数計算（事務所） (4)'!AC8*'記入例（室外機）'!N27*'記入例（室外機）'!N31,""),IF('記入例（室外機）'!N$20=Sheet2!$A$3,IFERROR('月間負荷相当運転日数計算（事務所） (4)'!AC8*'記入例（室外機）'!N27*'記入例（室外機）'!N29/'記入例（室外機）'!N32,""),""))</f>
        <v>1214.9280000000001</v>
      </c>
      <c r="O37" s="178"/>
      <c r="P37" s="178"/>
      <c r="Q37" s="178"/>
      <c r="R37" s="178">
        <f>IF('記入例（室外機）'!R$20=Sheet2!$A$2,IFERROR('月間負荷相当運転日数計算（事務所） (4)'!AC9*'記入例（室外機）'!R27*'記入例（室外機）'!R31,""),IF('記入例（室外機）'!R$20=Sheet2!$A$3,IFERROR('月間負荷相当運転日数計算（事務所） (4)'!AC9*'記入例（室外機）'!R27*'記入例（室外機）'!R29/'記入例（室外機）'!R32,""),""))</f>
        <v>0</v>
      </c>
      <c r="S37" s="178"/>
      <c r="T37" s="178"/>
      <c r="U37" s="178"/>
      <c r="V37" s="178">
        <f>IF('記入例（室外機）'!V$20=Sheet2!$A$2,IFERROR('月間負荷相当運転日数計算（事務所） (4)'!AC10*'記入例（室外機）'!V27*'記入例（室外機）'!V31,""),IF('記入例（室外機）'!V$20=Sheet2!$A$3,IFERROR('月間負荷相当運転日数計算（事務所） (4)'!AC10*'記入例（室外機）'!V27*'記入例（室外機）'!V29/'記入例（室外機）'!V32,""),""))</f>
        <v>0</v>
      </c>
      <c r="W37" s="178"/>
      <c r="X37" s="178"/>
      <c r="Y37" s="178"/>
      <c r="AA37" s="53"/>
      <c r="AB37" s="53"/>
      <c r="AC37" s="53"/>
    </row>
    <row r="38" spans="1:29" ht="20.149999999999999" customHeight="1" x14ac:dyDescent="0.55000000000000004">
      <c r="A38" s="176"/>
      <c r="B38" s="213"/>
      <c r="C38" s="214"/>
      <c r="D38" s="215"/>
      <c r="E38" s="76" t="s">
        <v>26</v>
      </c>
      <c r="F38" s="178">
        <f>IF(MIN(F36:F37)=0,"",IFERROR(F36+F37,""))</f>
        <v>3351.768</v>
      </c>
      <c r="G38" s="178"/>
      <c r="H38" s="178"/>
      <c r="I38" s="178"/>
      <c r="J38" s="178">
        <f t="shared" ref="J38" si="12">IF(MIN(J36:J37)=0,"",IFERROR(J36+J37,""))</f>
        <v>2973.7152000000001</v>
      </c>
      <c r="K38" s="178"/>
      <c r="L38" s="178"/>
      <c r="M38" s="178"/>
      <c r="N38" s="178">
        <f t="shared" ref="N38" si="13">IF(MIN(N36:N37)=0,"",IFERROR(N36+N37,""))</f>
        <v>2228.4</v>
      </c>
      <c r="O38" s="178"/>
      <c r="P38" s="178"/>
      <c r="Q38" s="178"/>
      <c r="R38" s="178" t="str">
        <f t="shared" ref="R38" si="14">IF(MIN(R36:R37)=0,"",IFERROR(R36+R37,""))</f>
        <v/>
      </c>
      <c r="S38" s="178"/>
      <c r="T38" s="178"/>
      <c r="U38" s="178"/>
      <c r="V38" s="178" t="str">
        <f t="shared" ref="V38" si="15">IF(MIN(V36:V37)=0,"",IFERROR(V36+V37,""))</f>
        <v/>
      </c>
      <c r="W38" s="178"/>
      <c r="X38" s="178"/>
      <c r="Y38" s="178"/>
      <c r="AA38" s="53"/>
      <c r="AB38" s="53"/>
      <c r="AC38" s="53"/>
    </row>
    <row r="39" spans="1:29" ht="20.149999999999999" hidden="1" customHeight="1" x14ac:dyDescent="0.55000000000000004">
      <c r="A39" s="177"/>
      <c r="B39" s="206" t="s">
        <v>33</v>
      </c>
      <c r="C39" s="206"/>
      <c r="D39" s="206"/>
      <c r="E39" s="206"/>
      <c r="F39" s="174">
        <f>IFERROR(F38*Sheet2!$B$13,"")</f>
        <v>1.598793336</v>
      </c>
      <c r="G39" s="174"/>
      <c r="H39" s="174"/>
      <c r="I39" s="174"/>
      <c r="J39" s="174">
        <f>IFERROR(J38*Sheet2!$B$13,"")</f>
        <v>1.4184621504000001</v>
      </c>
      <c r="K39" s="174"/>
      <c r="L39" s="174"/>
      <c r="M39" s="174"/>
      <c r="N39" s="174">
        <f>IFERROR(N38*Sheet2!$B$13,"")</f>
        <v>1.0629468</v>
      </c>
      <c r="O39" s="174"/>
      <c r="P39" s="174"/>
      <c r="Q39" s="174"/>
      <c r="R39" s="174" t="str">
        <f>IFERROR(R38*Sheet2!$B$13,"")</f>
        <v/>
      </c>
      <c r="S39" s="174"/>
      <c r="T39" s="174"/>
      <c r="U39" s="174"/>
      <c r="V39" s="174" t="str">
        <f>IFERROR(V38*Sheet2!$B$13,"")</f>
        <v/>
      </c>
      <c r="W39" s="174"/>
      <c r="X39" s="174"/>
      <c r="Y39" s="174"/>
      <c r="Z39" s="67">
        <f>SUM(F39:Y39)</f>
        <v>4.0802022863999996</v>
      </c>
      <c r="AA39" s="53"/>
      <c r="AB39" s="53"/>
      <c r="AC39" s="53"/>
    </row>
    <row r="40" spans="1:29" ht="20.149999999999999" customHeight="1" x14ac:dyDescent="0.55000000000000004">
      <c r="A40" s="175" t="s">
        <v>77</v>
      </c>
      <c r="B40" s="183" t="s">
        <v>88</v>
      </c>
      <c r="C40" s="184"/>
      <c r="D40" s="184"/>
      <c r="E40" s="185"/>
      <c r="F40" s="122" t="s">
        <v>100</v>
      </c>
      <c r="G40" s="122"/>
      <c r="H40" s="122"/>
      <c r="I40" s="122"/>
      <c r="J40" s="122" t="s">
        <v>100</v>
      </c>
      <c r="K40" s="122"/>
      <c r="L40" s="122"/>
      <c r="M40" s="122"/>
      <c r="N40" s="122" t="s">
        <v>100</v>
      </c>
      <c r="O40" s="122"/>
      <c r="P40" s="122"/>
      <c r="Q40" s="122"/>
      <c r="R40" s="122"/>
      <c r="S40" s="122"/>
      <c r="T40" s="122"/>
      <c r="U40" s="122"/>
      <c r="V40" s="122"/>
      <c r="W40" s="122"/>
      <c r="X40" s="122"/>
      <c r="Y40" s="122"/>
      <c r="AA40" s="53"/>
      <c r="AB40" s="53"/>
      <c r="AC40" s="53"/>
    </row>
    <row r="41" spans="1:29" ht="20.149999999999999" customHeight="1" x14ac:dyDescent="0.55000000000000004">
      <c r="A41" s="176"/>
      <c r="B41" s="183" t="s">
        <v>18</v>
      </c>
      <c r="C41" s="184"/>
      <c r="D41" s="184"/>
      <c r="E41" s="185"/>
      <c r="F41" s="122" t="s">
        <v>58</v>
      </c>
      <c r="G41" s="122"/>
      <c r="H41" s="122"/>
      <c r="I41" s="122"/>
      <c r="J41" s="122" t="s">
        <v>73</v>
      </c>
      <c r="K41" s="122"/>
      <c r="L41" s="122"/>
      <c r="M41" s="122"/>
      <c r="N41" s="122" t="s">
        <v>102</v>
      </c>
      <c r="O41" s="122"/>
      <c r="P41" s="122"/>
      <c r="Q41" s="122"/>
      <c r="R41" s="122"/>
      <c r="S41" s="122"/>
      <c r="T41" s="122"/>
      <c r="U41" s="122"/>
      <c r="V41" s="122"/>
      <c r="W41" s="122"/>
      <c r="X41" s="122"/>
      <c r="Y41" s="122"/>
      <c r="AA41" s="53"/>
      <c r="AB41" s="53"/>
      <c r="AC41" s="53"/>
    </row>
    <row r="42" spans="1:29" ht="20.149999999999999" customHeight="1" x14ac:dyDescent="0.55000000000000004">
      <c r="A42" s="176"/>
      <c r="B42" s="183" t="s">
        <v>19</v>
      </c>
      <c r="C42" s="184"/>
      <c r="D42" s="184"/>
      <c r="E42" s="185"/>
      <c r="F42" s="126">
        <v>2</v>
      </c>
      <c r="G42" s="126"/>
      <c r="H42" s="126"/>
      <c r="I42" s="126"/>
      <c r="J42" s="126">
        <v>2</v>
      </c>
      <c r="K42" s="126"/>
      <c r="L42" s="126"/>
      <c r="M42" s="126"/>
      <c r="N42" s="126">
        <v>2</v>
      </c>
      <c r="O42" s="126"/>
      <c r="P42" s="126"/>
      <c r="Q42" s="126"/>
      <c r="R42" s="126"/>
      <c r="S42" s="126"/>
      <c r="T42" s="126"/>
      <c r="U42" s="126"/>
      <c r="V42" s="126"/>
      <c r="W42" s="126"/>
      <c r="X42" s="126"/>
      <c r="Y42" s="126"/>
      <c r="AA42" s="53"/>
      <c r="AB42" s="53"/>
      <c r="AC42" s="53"/>
    </row>
    <row r="43" spans="1:29" ht="20.149999999999999" customHeight="1" x14ac:dyDescent="0.55000000000000004">
      <c r="A43" s="176"/>
      <c r="B43" s="186" t="s">
        <v>60</v>
      </c>
      <c r="C43" s="187"/>
      <c r="D43" s="188"/>
      <c r="E43" s="76" t="s">
        <v>12</v>
      </c>
      <c r="F43" s="121">
        <f>F26</f>
        <v>10</v>
      </c>
      <c r="G43" s="121"/>
      <c r="H43" s="121"/>
      <c r="I43" s="121"/>
      <c r="J43" s="121">
        <f t="shared" ref="J43" si="16">J26</f>
        <v>7</v>
      </c>
      <c r="K43" s="121"/>
      <c r="L43" s="121"/>
      <c r="M43" s="121"/>
      <c r="N43" s="121">
        <f t="shared" ref="N43" si="17">N26</f>
        <v>8</v>
      </c>
      <c r="O43" s="121"/>
      <c r="P43" s="121"/>
      <c r="Q43" s="121"/>
      <c r="R43" s="121">
        <f t="shared" ref="R43" si="18">R26</f>
        <v>0</v>
      </c>
      <c r="S43" s="121"/>
      <c r="T43" s="121"/>
      <c r="U43" s="121"/>
      <c r="V43" s="121">
        <f t="shared" ref="V43" si="19">V26</f>
        <v>0</v>
      </c>
      <c r="W43" s="121"/>
      <c r="X43" s="121"/>
      <c r="Y43" s="121"/>
      <c r="AA43" s="53"/>
      <c r="AB43" s="53"/>
      <c r="AC43" s="53"/>
    </row>
    <row r="44" spans="1:29" ht="20.149999999999999" customHeight="1" x14ac:dyDescent="0.55000000000000004">
      <c r="A44" s="176"/>
      <c r="B44" s="190" t="s">
        <v>27</v>
      </c>
      <c r="C44" s="191"/>
      <c r="D44" s="192"/>
      <c r="E44" s="76" t="s">
        <v>13</v>
      </c>
      <c r="F44" s="121">
        <f>F27</f>
        <v>10</v>
      </c>
      <c r="G44" s="121"/>
      <c r="H44" s="121"/>
      <c r="I44" s="121"/>
      <c r="J44" s="121">
        <f t="shared" ref="J44" si="20">J27</f>
        <v>9</v>
      </c>
      <c r="K44" s="121"/>
      <c r="L44" s="121"/>
      <c r="M44" s="121"/>
      <c r="N44" s="121">
        <f t="shared" ref="N44" si="21">N27</f>
        <v>10</v>
      </c>
      <c r="O44" s="121"/>
      <c r="P44" s="121"/>
      <c r="Q44" s="121"/>
      <c r="R44" s="121">
        <f t="shared" ref="R44" si="22">R27</f>
        <v>0</v>
      </c>
      <c r="S44" s="121"/>
      <c r="T44" s="121"/>
      <c r="U44" s="121"/>
      <c r="V44" s="121">
        <f t="shared" ref="V44" si="23">V27</f>
        <v>0</v>
      </c>
      <c r="W44" s="121"/>
      <c r="X44" s="121"/>
      <c r="Y44" s="121"/>
      <c r="AA44" s="53"/>
      <c r="AB44" s="53"/>
      <c r="AC44" s="53"/>
    </row>
    <row r="45" spans="1:29" ht="20.149999999999999" customHeight="1" x14ac:dyDescent="0.55000000000000004">
      <c r="A45" s="176"/>
      <c r="B45" s="186" t="s">
        <v>22</v>
      </c>
      <c r="C45" s="187"/>
      <c r="D45" s="188"/>
      <c r="E45" s="76" t="s">
        <v>12</v>
      </c>
      <c r="F45" s="120">
        <v>9.5</v>
      </c>
      <c r="G45" s="120"/>
      <c r="H45" s="120"/>
      <c r="I45" s="120"/>
      <c r="J45" s="120">
        <v>9.5</v>
      </c>
      <c r="K45" s="120"/>
      <c r="L45" s="120"/>
      <c r="M45" s="120"/>
      <c r="N45" s="120">
        <v>9.5</v>
      </c>
      <c r="O45" s="120"/>
      <c r="P45" s="120"/>
      <c r="Q45" s="120"/>
      <c r="R45" s="120"/>
      <c r="S45" s="120"/>
      <c r="T45" s="120"/>
      <c r="U45" s="120"/>
      <c r="V45" s="120"/>
      <c r="W45" s="120"/>
      <c r="X45" s="120"/>
      <c r="Y45" s="120"/>
      <c r="AA45" s="53"/>
      <c r="AB45" s="53"/>
      <c r="AC45" s="53"/>
    </row>
    <row r="46" spans="1:29" ht="20.149999999999999" customHeight="1" x14ac:dyDescent="0.55000000000000004">
      <c r="A46" s="176"/>
      <c r="B46" s="190" t="s">
        <v>28</v>
      </c>
      <c r="C46" s="191"/>
      <c r="D46" s="192"/>
      <c r="E46" s="76" t="s">
        <v>13</v>
      </c>
      <c r="F46" s="120">
        <v>11</v>
      </c>
      <c r="G46" s="120"/>
      <c r="H46" s="120"/>
      <c r="I46" s="120"/>
      <c r="J46" s="120">
        <v>11</v>
      </c>
      <c r="K46" s="120"/>
      <c r="L46" s="120"/>
      <c r="M46" s="120"/>
      <c r="N46" s="120">
        <v>11</v>
      </c>
      <c r="O46" s="120"/>
      <c r="P46" s="120"/>
      <c r="Q46" s="120"/>
      <c r="R46" s="120"/>
      <c r="S46" s="120"/>
      <c r="T46" s="120"/>
      <c r="U46" s="120"/>
      <c r="V46" s="120"/>
      <c r="W46" s="120"/>
      <c r="X46" s="120"/>
      <c r="Y46" s="120"/>
      <c r="AA46" s="53"/>
      <c r="AB46" s="53"/>
      <c r="AC46" s="53"/>
    </row>
    <row r="47" spans="1:29" ht="20.149999999999999" customHeight="1" x14ac:dyDescent="0.55000000000000004">
      <c r="A47" s="176"/>
      <c r="B47" s="186" t="s">
        <v>34</v>
      </c>
      <c r="C47" s="187"/>
      <c r="D47" s="188"/>
      <c r="E47" s="76" t="s">
        <v>12</v>
      </c>
      <c r="F47" s="119">
        <v>3.89</v>
      </c>
      <c r="G47" s="119"/>
      <c r="H47" s="119"/>
      <c r="I47" s="119"/>
      <c r="J47" s="119">
        <v>3.89</v>
      </c>
      <c r="K47" s="119"/>
      <c r="L47" s="119"/>
      <c r="M47" s="119"/>
      <c r="N47" s="119">
        <v>3.89</v>
      </c>
      <c r="O47" s="119"/>
      <c r="P47" s="119"/>
      <c r="Q47" s="119"/>
      <c r="R47" s="119"/>
      <c r="S47" s="119"/>
      <c r="T47" s="119"/>
      <c r="U47" s="119"/>
      <c r="V47" s="119"/>
      <c r="W47" s="119"/>
      <c r="X47" s="119"/>
      <c r="Y47" s="119"/>
      <c r="AA47" s="53"/>
      <c r="AB47" s="53"/>
      <c r="AC47" s="53"/>
    </row>
    <row r="48" spans="1:29" ht="20.149999999999999" customHeight="1" x14ac:dyDescent="0.55000000000000004">
      <c r="A48" s="176"/>
      <c r="B48" s="190" t="s">
        <v>28</v>
      </c>
      <c r="C48" s="191"/>
      <c r="D48" s="192"/>
      <c r="E48" s="76" t="s">
        <v>13</v>
      </c>
      <c r="F48" s="119">
        <v>4.25</v>
      </c>
      <c r="G48" s="119"/>
      <c r="H48" s="119"/>
      <c r="I48" s="119"/>
      <c r="J48" s="119">
        <v>4.25</v>
      </c>
      <c r="K48" s="119"/>
      <c r="L48" s="119"/>
      <c r="M48" s="119"/>
      <c r="N48" s="119">
        <v>4.25</v>
      </c>
      <c r="O48" s="119"/>
      <c r="P48" s="119"/>
      <c r="Q48" s="119"/>
      <c r="R48" s="119"/>
      <c r="S48" s="119"/>
      <c r="T48" s="119"/>
      <c r="U48" s="119"/>
      <c r="V48" s="119"/>
      <c r="W48" s="119"/>
      <c r="X48" s="119"/>
      <c r="Y48" s="119"/>
      <c r="AA48" s="53"/>
      <c r="AB48" s="53"/>
      <c r="AC48" s="53"/>
    </row>
    <row r="49" spans="1:29" ht="20.149999999999999" hidden="1" customHeight="1" x14ac:dyDescent="0.55000000000000004">
      <c r="A49" s="176"/>
      <c r="B49" s="183" t="s">
        <v>23</v>
      </c>
      <c r="C49" s="184"/>
      <c r="D49" s="184"/>
      <c r="E49" s="185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120"/>
      <c r="T49" s="120"/>
      <c r="U49" s="120"/>
      <c r="V49" s="120"/>
      <c r="W49" s="120"/>
      <c r="X49" s="120"/>
      <c r="Y49" s="120"/>
      <c r="AA49" s="53"/>
      <c r="AB49" s="53"/>
      <c r="AC49" s="53"/>
    </row>
    <row r="50" spans="1:29" ht="20.149999999999999" hidden="1" customHeight="1" x14ac:dyDescent="0.55000000000000004">
      <c r="A50" s="176"/>
      <c r="B50" s="216" t="s">
        <v>24</v>
      </c>
      <c r="C50" s="217"/>
      <c r="D50" s="218"/>
      <c r="E50" s="76" t="s">
        <v>12</v>
      </c>
      <c r="F50" s="174">
        <f t="shared" ref="F50:F51" si="24">IFERROR(IF(F47&gt;0,F45/F47,""),"")</f>
        <v>2.442159383033419</v>
      </c>
      <c r="G50" s="174"/>
      <c r="H50" s="174"/>
      <c r="I50" s="174"/>
      <c r="J50" s="174">
        <f t="shared" ref="J50:V51" si="25">IFERROR(IF(J47&gt;0,J45/J47,""),"")</f>
        <v>2.442159383033419</v>
      </c>
      <c r="K50" s="174"/>
      <c r="L50" s="174"/>
      <c r="M50" s="174"/>
      <c r="N50" s="174">
        <f t="shared" si="25"/>
        <v>2.442159383033419</v>
      </c>
      <c r="O50" s="174"/>
      <c r="P50" s="174"/>
      <c r="Q50" s="174"/>
      <c r="R50" s="174" t="str">
        <f t="shared" si="25"/>
        <v/>
      </c>
      <c r="S50" s="174"/>
      <c r="T50" s="174"/>
      <c r="U50" s="174"/>
      <c r="V50" s="174" t="str">
        <f t="shared" si="25"/>
        <v/>
      </c>
      <c r="W50" s="174"/>
      <c r="X50" s="174"/>
      <c r="Y50" s="174"/>
      <c r="AA50" s="53"/>
      <c r="AB50" s="53"/>
      <c r="AC50" s="53"/>
    </row>
    <row r="51" spans="1:29" ht="20.149999999999999" hidden="1" customHeight="1" x14ac:dyDescent="0.55000000000000004">
      <c r="A51" s="176"/>
      <c r="B51" s="219"/>
      <c r="C51" s="220"/>
      <c r="D51" s="221"/>
      <c r="E51" s="76" t="s">
        <v>13</v>
      </c>
      <c r="F51" s="174">
        <f t="shared" si="24"/>
        <v>2.5882352941176472</v>
      </c>
      <c r="G51" s="174"/>
      <c r="H51" s="174"/>
      <c r="I51" s="174"/>
      <c r="J51" s="174">
        <f t="shared" si="25"/>
        <v>2.5882352941176472</v>
      </c>
      <c r="K51" s="174"/>
      <c r="L51" s="174"/>
      <c r="M51" s="174"/>
      <c r="N51" s="174">
        <f t="shared" si="25"/>
        <v>2.5882352941176472</v>
      </c>
      <c r="O51" s="174"/>
      <c r="P51" s="174"/>
      <c r="Q51" s="174"/>
      <c r="R51" s="174" t="str">
        <f t="shared" si="25"/>
        <v/>
      </c>
      <c r="S51" s="174"/>
      <c r="T51" s="174"/>
      <c r="U51" s="174"/>
      <c r="V51" s="174" t="str">
        <f t="shared" si="25"/>
        <v/>
      </c>
      <c r="W51" s="174"/>
      <c r="X51" s="174"/>
      <c r="Y51" s="174"/>
      <c r="AA51" s="53"/>
      <c r="AB51" s="53"/>
      <c r="AC51" s="53"/>
    </row>
    <row r="52" spans="1:29" ht="20.149999999999999" hidden="1" customHeight="1" x14ac:dyDescent="0.55000000000000004">
      <c r="A52" s="176"/>
      <c r="B52" s="222"/>
      <c r="C52" s="223"/>
      <c r="D52" s="224"/>
      <c r="E52" s="76" t="s">
        <v>111</v>
      </c>
      <c r="F52" s="174">
        <f>IF(MIN(F50:F51)=0,"",IFERROR((F50+F51)/2,""))</f>
        <v>2.5151973385755331</v>
      </c>
      <c r="G52" s="174"/>
      <c r="H52" s="174"/>
      <c r="I52" s="174"/>
      <c r="J52" s="174">
        <f t="shared" ref="J52" si="26">IF(MIN(J50:J51)=0,"",IFERROR((J50+J51)/2,""))</f>
        <v>2.5151973385755331</v>
      </c>
      <c r="K52" s="174"/>
      <c r="L52" s="174"/>
      <c r="M52" s="174"/>
      <c r="N52" s="174">
        <f t="shared" ref="N52" si="27">IF(MIN(N50:N51)=0,"",IFERROR((N50+N51)/2,""))</f>
        <v>2.5151973385755331</v>
      </c>
      <c r="O52" s="174"/>
      <c r="P52" s="174"/>
      <c r="Q52" s="174"/>
      <c r="R52" s="174" t="str">
        <f t="shared" ref="R52" si="28">IF(MIN(R50:R51)=0,"",IFERROR((R50+R51)/2,""))</f>
        <v/>
      </c>
      <c r="S52" s="174"/>
      <c r="T52" s="174"/>
      <c r="U52" s="174"/>
      <c r="V52" s="174" t="str">
        <f t="shared" ref="V52" si="29">IF(MIN(V50:V51)=0,"",IFERROR((V50+V51)/2,""))</f>
        <v/>
      </c>
      <c r="W52" s="174"/>
      <c r="X52" s="174"/>
      <c r="Y52" s="174"/>
      <c r="AA52" s="53"/>
      <c r="AB52" s="53"/>
      <c r="AC52" s="53"/>
    </row>
    <row r="53" spans="1:29" ht="20.149999999999999" customHeight="1" x14ac:dyDescent="0.55000000000000004">
      <c r="A53" s="176"/>
      <c r="B53" s="186" t="s">
        <v>25</v>
      </c>
      <c r="C53" s="187"/>
      <c r="D53" s="188"/>
      <c r="E53" s="76" t="s">
        <v>12</v>
      </c>
      <c r="F53" s="178">
        <f>IF('記入例（室外機）'!F$20=Sheet2!$A$2,IFERROR('月間負荷相当運転日数計算（事務所） (2)'!P6*'記入例（室外機）'!F43*'記入例（室外機）'!F47,""),IF('記入例（室外機）'!F$20=Sheet2!$A$3,IFERROR('月間負荷相当運転日数計算（事務所） (2)'!P6*'記入例（室外機）'!F43*'記入例（室外機）'!F45/'記入例（室外機）'!F49,""),""))</f>
        <v>2380.6800000000003</v>
      </c>
      <c r="G53" s="178"/>
      <c r="H53" s="178"/>
      <c r="I53" s="178"/>
      <c r="J53" s="178">
        <f>IF('記入例（室外機）'!J$20=Sheet2!$A$2,IFERROR('月間負荷相当運転日数計算（事務所） (2)'!P7*'記入例（室外機）'!J43*'記入例（室外機）'!J47,""),IF('記入例（室外機）'!J$20=Sheet2!$A$3,IFERROR('月間負荷相当運転日数計算（事務所） (2)'!P7*'記入例（室外機）'!J43*'記入例（室外機）'!J45/'記入例（室外機）'!J49,""),""))</f>
        <v>1666.4760000000001</v>
      </c>
      <c r="K53" s="178"/>
      <c r="L53" s="178"/>
      <c r="M53" s="178"/>
      <c r="N53" s="178">
        <f>IF('記入例（室外機）'!N$20=Sheet2!$A$2,IFERROR('月間負荷相当運転日数計算（事務所） (2)'!P8*'記入例（室外機）'!N43*'記入例（室外機）'!N47,""),IF('記入例（室外機）'!N$20=Sheet2!$A$3,IFERROR('月間負荷相当運転日数計算（事務所） (2)'!P8*'記入例（室外機）'!N43*'記入例（室外機）'!N45/'記入例（室外機）'!N49,""),""))</f>
        <v>1904.5440000000001</v>
      </c>
      <c r="O53" s="178"/>
      <c r="P53" s="178"/>
      <c r="Q53" s="178"/>
      <c r="R53" s="178">
        <f>IF('記入例（室外機）'!R$20=Sheet2!$A$2,IFERROR('月間負荷相当運転日数計算（事務所） (2)'!P9*'記入例（室外機）'!R43*'記入例（室外機）'!R47,""),IF('記入例（室外機）'!R$20=Sheet2!$A$3,IFERROR('月間負荷相当運転日数計算（事務所） (2)'!P9*'記入例（室外機）'!R43*'記入例（室外機）'!R45/'記入例（室外機）'!R49,""),""))</f>
        <v>0</v>
      </c>
      <c r="S53" s="178"/>
      <c r="T53" s="178"/>
      <c r="U53" s="178"/>
      <c r="V53" s="178">
        <f>IF('記入例（室外機）'!V$20=Sheet2!$A$2,IFERROR('月間負荷相当運転日数計算（事務所） (2)'!P10*'記入例（室外機）'!V43*'記入例（室外機）'!V47,""),IF('記入例（室外機）'!V$20=Sheet2!$A$3,IFERROR('月間負荷相当運転日数計算（事務所） (2)'!P10*'記入例（室外機）'!V43*'記入例（室外機）'!V45/'記入例（室外機）'!V49,""),""))</f>
        <v>0</v>
      </c>
      <c r="W53" s="178"/>
      <c r="X53" s="178"/>
      <c r="Y53" s="178"/>
      <c r="AA53" s="53"/>
      <c r="AB53" s="53"/>
      <c r="AC53" s="53"/>
    </row>
    <row r="54" spans="1:29" ht="20.149999999999999" customHeight="1" x14ac:dyDescent="0.55000000000000004">
      <c r="A54" s="176"/>
      <c r="B54" s="225" t="s">
        <v>29</v>
      </c>
      <c r="C54" s="226"/>
      <c r="D54" s="227"/>
      <c r="E54" s="76" t="s">
        <v>13</v>
      </c>
      <c r="F54" s="178">
        <f>IF('記入例（室外機）'!F$20=Sheet2!$A$2,IFERROR('月間負荷相当運転日数計算（事務所） (2)'!AC6*'記入例（室外機）'!F44*'記入例（室外機）'!F48,""),IF('記入例（室外機）'!F$20=Sheet2!$A$3,IFERROR('月間負荷相当運転日数計算（事務所） (2)'!AC6*'記入例（室外機）'!F44*'記入例（室外機）'!F46/'記入例（室外機）'!F49,""),""))</f>
        <v>2607.8000000000002</v>
      </c>
      <c r="G54" s="178"/>
      <c r="H54" s="178"/>
      <c r="I54" s="178"/>
      <c r="J54" s="178">
        <f>IF('記入例（室外機）'!J$20=Sheet2!$A$2,IFERROR('月間負荷相当運転日数計算（事務所） (2)'!AC7*'記入例（室外機）'!J44*'記入例（室外機）'!J48,""),IF('記入例（室外機）'!J$20=Sheet2!$A$3,IFERROR('月間負荷相当運転日数計算（事務所） (2)'!AC7*'記入例（室外機）'!J44*'記入例（室外機）'!J46/'記入例（室外機）'!J49,""),""))</f>
        <v>2347.02</v>
      </c>
      <c r="K54" s="178"/>
      <c r="L54" s="178"/>
      <c r="M54" s="178"/>
      <c r="N54" s="178">
        <f>IF('記入例（室外機）'!N$20=Sheet2!$A$2,IFERROR('月間負荷相当運転日数計算（事務所） (2)'!AC8*'記入例（室外機）'!N44*'記入例（室外機）'!N48,""),IF('記入例（室外機）'!N$20=Sheet2!$A$3,IFERROR('月間負荷相当運転日数計算（事務所） (2)'!AC8*'記入例（室外機）'!N44*'記入例（室外機）'!N46/'記入例（室外機）'!N49,""),""))</f>
        <v>2607.8000000000002</v>
      </c>
      <c r="O54" s="178"/>
      <c r="P54" s="178"/>
      <c r="Q54" s="178"/>
      <c r="R54" s="178">
        <f>IF('記入例（室外機）'!R$20=Sheet2!$A$2,IFERROR('月間負荷相当運転日数計算（事務所） (2)'!AC9*'記入例（室外機）'!R44*'記入例（室外機）'!R48,""),IF('記入例（室外機）'!R$20=Sheet2!$A$3,IFERROR('月間負荷相当運転日数計算（事務所） (2)'!AC9*'記入例（室外機）'!R44*'記入例（室外機）'!R46/'記入例（室外機）'!R49,""),""))</f>
        <v>0</v>
      </c>
      <c r="S54" s="178"/>
      <c r="T54" s="178"/>
      <c r="U54" s="178"/>
      <c r="V54" s="178">
        <f>IF('記入例（室外機）'!V$20=Sheet2!$A$2,IFERROR('月間負荷相当運転日数計算（事務所） (2)'!AC10*'記入例（室外機）'!V44*'記入例（室外機）'!V48,""),IF('記入例（室外機）'!V$20=Sheet2!$A$3,IFERROR('月間負荷相当運転日数計算（事務所） (2)'!AC10*'記入例（室外機）'!V44*'記入例（室外機）'!V46/'記入例（室外機）'!V49,""),""))</f>
        <v>0</v>
      </c>
      <c r="W54" s="178"/>
      <c r="X54" s="178"/>
      <c r="Y54" s="178"/>
      <c r="AA54" s="53"/>
      <c r="AB54" s="53"/>
      <c r="AC54" s="53"/>
    </row>
    <row r="55" spans="1:29" ht="20.149999999999999" customHeight="1" x14ac:dyDescent="0.55000000000000004">
      <c r="A55" s="177"/>
      <c r="B55" s="190"/>
      <c r="C55" s="191"/>
      <c r="D55" s="192"/>
      <c r="E55" s="76" t="s">
        <v>26</v>
      </c>
      <c r="F55" s="178">
        <f>IF(MIN(F53:F54)=0,"",IFERROR(F53+F54,""))</f>
        <v>4988.4800000000005</v>
      </c>
      <c r="G55" s="178"/>
      <c r="H55" s="178"/>
      <c r="I55" s="178"/>
      <c r="J55" s="178">
        <f t="shared" ref="J55" si="30">IF(MIN(J53:J54)=0,"",IFERROR(J53+J54,""))</f>
        <v>4013.4960000000001</v>
      </c>
      <c r="K55" s="178"/>
      <c r="L55" s="178"/>
      <c r="M55" s="178"/>
      <c r="N55" s="178">
        <f t="shared" ref="N55" si="31">IF(MIN(N53:N54)=0,"",IFERROR(N53+N54,""))</f>
        <v>4512.3440000000001</v>
      </c>
      <c r="O55" s="178"/>
      <c r="P55" s="178"/>
      <c r="Q55" s="178"/>
      <c r="R55" s="178" t="str">
        <f t="shared" ref="R55" si="32">IF(MIN(R53:R54)=0,"",IFERROR(R53+R54,""))</f>
        <v/>
      </c>
      <c r="S55" s="178"/>
      <c r="T55" s="178"/>
      <c r="U55" s="178"/>
      <c r="V55" s="178" t="str">
        <f t="shared" ref="V55" si="33">IF(MIN(V53:V54)=0,"",IFERROR(V53+V54,""))</f>
        <v/>
      </c>
      <c r="W55" s="178"/>
      <c r="X55" s="178"/>
      <c r="Y55" s="178"/>
      <c r="AA55" s="53"/>
      <c r="AB55" s="53"/>
      <c r="AC55" s="53"/>
    </row>
    <row r="56" spans="1:29" ht="20.149999999999999" hidden="1" customHeight="1" x14ac:dyDescent="0.55000000000000004">
      <c r="A56" s="97"/>
      <c r="B56" s="207" t="s">
        <v>33</v>
      </c>
      <c r="C56" s="208"/>
      <c r="D56" s="208"/>
      <c r="E56" s="209"/>
      <c r="F56" s="174">
        <f>IFERROR(F55*Sheet2!$B$13,"")</f>
        <v>2.3795049600000002</v>
      </c>
      <c r="G56" s="174"/>
      <c r="H56" s="174"/>
      <c r="I56" s="174"/>
      <c r="J56" s="174">
        <f>IFERROR(J55*Sheet2!$B$13,"")</f>
        <v>1.9144375920000001</v>
      </c>
      <c r="K56" s="174"/>
      <c r="L56" s="174"/>
      <c r="M56" s="174"/>
      <c r="N56" s="174">
        <f>IFERROR(N55*Sheet2!$B$13,"")</f>
        <v>2.1523880879999999</v>
      </c>
      <c r="O56" s="174"/>
      <c r="P56" s="174"/>
      <c r="Q56" s="174"/>
      <c r="R56" s="174" t="str">
        <f>IFERROR(R55*Sheet2!$B$13,"")</f>
        <v/>
      </c>
      <c r="S56" s="174"/>
      <c r="T56" s="174"/>
      <c r="U56" s="174"/>
      <c r="V56" s="174" t="str">
        <f>IFERROR(V55*Sheet2!$B$13,"")</f>
        <v/>
      </c>
      <c r="W56" s="174"/>
      <c r="X56" s="174"/>
      <c r="Y56" s="174"/>
      <c r="Z56" s="67">
        <f>SUM(F56:Y56)</f>
        <v>6.4463306400000011</v>
      </c>
      <c r="AA56" s="53"/>
      <c r="AB56" s="53"/>
      <c r="AC56" s="53"/>
    </row>
    <row r="57" spans="1:29" ht="30" hidden="1" customHeight="1" x14ac:dyDescent="0.55000000000000004">
      <c r="A57" s="205" t="s">
        <v>35</v>
      </c>
      <c r="B57" s="205"/>
      <c r="C57" s="205"/>
      <c r="D57" s="205"/>
      <c r="E57" s="205"/>
      <c r="F57" s="174">
        <f>IFERROR(IF(AND(F56&gt;0,F39&gt;0)=TRUE,F56-F39,""),"")</f>
        <v>0.78071162400000027</v>
      </c>
      <c r="G57" s="174"/>
      <c r="H57" s="174"/>
      <c r="I57" s="174"/>
      <c r="J57" s="174">
        <f t="shared" ref="J57" si="34">IFERROR(IF(AND(J56&gt;0,J39&gt;0)=TRUE,J56-J39,""),"")</f>
        <v>0.49597544159999996</v>
      </c>
      <c r="K57" s="174"/>
      <c r="L57" s="174"/>
      <c r="M57" s="174"/>
      <c r="N57" s="174">
        <f t="shared" ref="N57" si="35">IFERROR(IF(AND(N56&gt;0,N39&gt;0)=TRUE,N56-N39,""),"")</f>
        <v>1.089441288</v>
      </c>
      <c r="O57" s="174"/>
      <c r="P57" s="174"/>
      <c r="Q57" s="174"/>
      <c r="R57" s="174" t="str">
        <f t="shared" ref="R57" si="36">IFERROR(IF(AND(R56&gt;0,R39&gt;0)=TRUE,R56-R39,""),"")</f>
        <v/>
      </c>
      <c r="S57" s="174"/>
      <c r="T57" s="174"/>
      <c r="U57" s="174"/>
      <c r="V57" s="174" t="str">
        <f t="shared" ref="V57" si="37">IFERROR(IF(AND(V56&gt;0,V39&gt;0)=TRUE,V56-V39,""),"")</f>
        <v/>
      </c>
      <c r="W57" s="174"/>
      <c r="X57" s="174"/>
      <c r="Y57" s="174"/>
      <c r="AA57" s="53"/>
      <c r="AB57" s="53"/>
      <c r="AC57" s="53"/>
    </row>
    <row r="58" spans="1:29" ht="15" customHeight="1" x14ac:dyDescent="0.55000000000000004">
      <c r="AA58" s="53"/>
      <c r="AB58" s="53"/>
      <c r="AC58" s="53"/>
    </row>
    <row r="59" spans="1:29" ht="15" customHeight="1" x14ac:dyDescent="0.55000000000000004">
      <c r="AA59" s="53"/>
      <c r="AB59" s="53"/>
      <c r="AC59" s="53"/>
    </row>
    <row r="60" spans="1:29" ht="15" hidden="1" customHeight="1" thickBot="1" x14ac:dyDescent="0.6">
      <c r="O60" s="5" t="s">
        <v>17</v>
      </c>
    </row>
    <row r="61" spans="1:29" ht="15" hidden="1" customHeight="1" x14ac:dyDescent="0.55000000000000004">
      <c r="O61" s="199" t="s">
        <v>56</v>
      </c>
      <c r="P61" s="200"/>
      <c r="Q61" s="200"/>
      <c r="R61" s="200"/>
      <c r="S61" s="200"/>
      <c r="T61" s="200"/>
      <c r="U61" s="200"/>
      <c r="V61" s="201"/>
      <c r="W61" s="193">
        <f>IF(MIN(Z39:Z56)=0,"",IFERROR(Z56-Z39,""))</f>
        <v>2.3661283536000015</v>
      </c>
      <c r="X61" s="194"/>
      <c r="Y61" s="195"/>
      <c r="AA61" s="53"/>
      <c r="AB61" s="53"/>
      <c r="AC61" s="53"/>
    </row>
    <row r="62" spans="1:29" ht="15" hidden="1" customHeight="1" thickBot="1" x14ac:dyDescent="0.6">
      <c r="O62" s="202"/>
      <c r="P62" s="203"/>
      <c r="Q62" s="203"/>
      <c r="R62" s="203"/>
      <c r="S62" s="203"/>
      <c r="T62" s="203"/>
      <c r="U62" s="203"/>
      <c r="V62" s="204"/>
      <c r="W62" s="196"/>
      <c r="X62" s="197"/>
      <c r="Y62" s="198"/>
      <c r="AA62" s="53"/>
      <c r="AB62" s="53"/>
      <c r="AC62" s="53"/>
    </row>
    <row r="63" spans="1:29" ht="15" hidden="1" customHeight="1" x14ac:dyDescent="0.55000000000000004">
      <c r="O63" s="199" t="s">
        <v>71</v>
      </c>
      <c r="P63" s="200"/>
      <c r="Q63" s="200"/>
      <c r="R63" s="200"/>
      <c r="S63" s="200"/>
      <c r="T63" s="200"/>
      <c r="U63" s="200"/>
      <c r="V63" s="201"/>
      <c r="W63" s="193">
        <f>SUMPRODUCT(F57:Y57,F24:Y24)</f>
        <v>24.125530464000001</v>
      </c>
      <c r="X63" s="194"/>
      <c r="Y63" s="195"/>
      <c r="AA63" s="53"/>
      <c r="AB63" s="53"/>
      <c r="AC63" s="53"/>
    </row>
    <row r="64" spans="1:29" ht="15" hidden="1" customHeight="1" thickBot="1" x14ac:dyDescent="0.6">
      <c r="O64" s="202"/>
      <c r="P64" s="203"/>
      <c r="Q64" s="203"/>
      <c r="R64" s="203"/>
      <c r="S64" s="203"/>
      <c r="T64" s="203"/>
      <c r="U64" s="203"/>
      <c r="V64" s="204"/>
      <c r="W64" s="196"/>
      <c r="X64" s="197"/>
      <c r="Y64" s="198"/>
      <c r="AA64" s="53"/>
      <c r="AB64" s="53"/>
      <c r="AC64" s="53"/>
    </row>
    <row r="65" spans="27:29" ht="15" customHeight="1" x14ac:dyDescent="0.55000000000000004">
      <c r="AA65" s="53"/>
      <c r="AB65" s="53"/>
      <c r="AC65" s="53"/>
    </row>
    <row r="66" spans="27:29" ht="15" customHeight="1" x14ac:dyDescent="0.55000000000000004">
      <c r="AA66" s="53"/>
      <c r="AB66" s="53"/>
      <c r="AC66" s="53"/>
    </row>
    <row r="67" spans="27:29" ht="15" customHeight="1" x14ac:dyDescent="0.55000000000000004">
      <c r="AA67" s="53"/>
      <c r="AB67" s="53"/>
      <c r="AC67" s="53"/>
    </row>
    <row r="68" spans="27:29" ht="15" customHeight="1" x14ac:dyDescent="0.55000000000000004">
      <c r="AA68" s="53"/>
      <c r="AB68" s="53"/>
      <c r="AC68" s="53"/>
    </row>
    <row r="69" spans="27:29" ht="15" customHeight="1" x14ac:dyDescent="0.55000000000000004">
      <c r="AA69" s="53"/>
      <c r="AB69" s="53"/>
      <c r="AC69" s="53"/>
    </row>
    <row r="70" spans="27:29" ht="15" customHeight="1" x14ac:dyDescent="0.55000000000000004">
      <c r="AA70" s="53"/>
      <c r="AB70" s="53"/>
      <c r="AC70" s="53"/>
    </row>
    <row r="71" spans="27:29" ht="15" customHeight="1" x14ac:dyDescent="0.55000000000000004">
      <c r="AA71" s="53"/>
      <c r="AB71" s="53"/>
      <c r="AC71" s="53"/>
    </row>
    <row r="72" spans="27:29" ht="15" customHeight="1" x14ac:dyDescent="0.55000000000000004">
      <c r="AA72" s="53"/>
      <c r="AB72" s="53"/>
      <c r="AC72" s="53"/>
    </row>
  </sheetData>
  <sheetProtection algorithmName="SHA-512" hashValue="hbxldBTi70kaZVZNwEeitLFsV+TrFLtrgx1wVzEZNwi2jaRH0ExkFjTaQNKo3cflqqa4R0ohW8wGAuzE0EBW2Q==" saltValue="A9DTc1+HKR8eurjHtYRr8g==" spinCount="100000" sheet="1" selectLockedCells="1"/>
  <mergeCells count="247">
    <mergeCell ref="W2:Y2"/>
    <mergeCell ref="A57:E57"/>
    <mergeCell ref="B39:E39"/>
    <mergeCell ref="A21:A39"/>
    <mergeCell ref="B21:E21"/>
    <mergeCell ref="B56:E56"/>
    <mergeCell ref="O63:V64"/>
    <mergeCell ref="O61:V62"/>
    <mergeCell ref="B45:D45"/>
    <mergeCell ref="B46:D46"/>
    <mergeCell ref="B47:D47"/>
    <mergeCell ref="B48:D48"/>
    <mergeCell ref="B49:E49"/>
    <mergeCell ref="B50:D52"/>
    <mergeCell ref="B53:D53"/>
    <mergeCell ref="B54:D55"/>
    <mergeCell ref="B25:E25"/>
    <mergeCell ref="B27:D27"/>
    <mergeCell ref="B26:D26"/>
    <mergeCell ref="B29:D29"/>
    <mergeCell ref="B28:D28"/>
    <mergeCell ref="B30:D30"/>
    <mergeCell ref="B31:D31"/>
    <mergeCell ref="B32:E32"/>
    <mergeCell ref="B33:D35"/>
    <mergeCell ref="V18:Y18"/>
    <mergeCell ref="V19:Y19"/>
    <mergeCell ref="A20:E20"/>
    <mergeCell ref="B40:E40"/>
    <mergeCell ref="B42:E42"/>
    <mergeCell ref="B43:D43"/>
    <mergeCell ref="B44:D44"/>
    <mergeCell ref="J41:M41"/>
    <mergeCell ref="N41:Q41"/>
    <mergeCell ref="R41:U41"/>
    <mergeCell ref="V41:Y41"/>
    <mergeCell ref="V43:Y43"/>
    <mergeCell ref="J44:M44"/>
    <mergeCell ref="B24:E24"/>
    <mergeCell ref="F23:I23"/>
    <mergeCell ref="F24:I24"/>
    <mergeCell ref="F25:I25"/>
    <mergeCell ref="J23:M23"/>
    <mergeCell ref="B23:E23"/>
    <mergeCell ref="J29:M29"/>
    <mergeCell ref="N29:Q29"/>
    <mergeCell ref="R29:U29"/>
    <mergeCell ref="F26:I26"/>
    <mergeCell ref="F27:I27"/>
    <mergeCell ref="B5:C5"/>
    <mergeCell ref="B6:C6"/>
    <mergeCell ref="B7:C7"/>
    <mergeCell ref="S13:T13"/>
    <mergeCell ref="S14:T14"/>
    <mergeCell ref="S15:T15"/>
    <mergeCell ref="B22:E22"/>
    <mergeCell ref="F18:I18"/>
    <mergeCell ref="F19:I19"/>
    <mergeCell ref="F20:I20"/>
    <mergeCell ref="F21:I21"/>
    <mergeCell ref="F22:I22"/>
    <mergeCell ref="J18:M18"/>
    <mergeCell ref="N18:Q18"/>
    <mergeCell ref="R18:U18"/>
    <mergeCell ref="J19:M19"/>
    <mergeCell ref="N19:Q19"/>
    <mergeCell ref="R19:U19"/>
    <mergeCell ref="J20:M20"/>
    <mergeCell ref="N20:Q20"/>
    <mergeCell ref="R20:U20"/>
    <mergeCell ref="A18:E18"/>
    <mergeCell ref="A19:E19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F40:I40"/>
    <mergeCell ref="B41:E41"/>
    <mergeCell ref="F41:I41"/>
    <mergeCell ref="B37:D38"/>
    <mergeCell ref="B36:D36"/>
    <mergeCell ref="W61:Y62"/>
    <mergeCell ref="J38:M38"/>
    <mergeCell ref="N38:Q38"/>
    <mergeCell ref="R38:U38"/>
    <mergeCell ref="V38:Y38"/>
    <mergeCell ref="J39:M39"/>
    <mergeCell ref="N39:Q39"/>
    <mergeCell ref="R39:U39"/>
    <mergeCell ref="V39:Y39"/>
    <mergeCell ref="J40:M40"/>
    <mergeCell ref="N40:Q40"/>
    <mergeCell ref="R40:U40"/>
    <mergeCell ref="V40:Y40"/>
    <mergeCell ref="N44:Q44"/>
    <mergeCell ref="R44:U44"/>
    <mergeCell ref="V44:Y44"/>
    <mergeCell ref="J35:M35"/>
    <mergeCell ref="N35:Q35"/>
    <mergeCell ref="R35:U35"/>
    <mergeCell ref="V35:Y35"/>
    <mergeCell ref="J36:M36"/>
    <mergeCell ref="N36:Q36"/>
    <mergeCell ref="R36:U36"/>
    <mergeCell ref="V36:Y36"/>
    <mergeCell ref="J37:M37"/>
    <mergeCell ref="N37:Q37"/>
    <mergeCell ref="R37:U37"/>
    <mergeCell ref="V37:Y37"/>
    <mergeCell ref="W63:Y64"/>
    <mergeCell ref="F42:I42"/>
    <mergeCell ref="F43:I43"/>
    <mergeCell ref="F44:I44"/>
    <mergeCell ref="F45:I45"/>
    <mergeCell ref="F46:I46"/>
    <mergeCell ref="F47:I47"/>
    <mergeCell ref="F48:I48"/>
    <mergeCell ref="F49:I49"/>
    <mergeCell ref="F50:I50"/>
    <mergeCell ref="F51:I51"/>
    <mergeCell ref="F52:I52"/>
    <mergeCell ref="F53:I53"/>
    <mergeCell ref="F54:I54"/>
    <mergeCell ref="F55:I55"/>
    <mergeCell ref="F56:I56"/>
    <mergeCell ref="F57:I57"/>
    <mergeCell ref="J42:M42"/>
    <mergeCell ref="N42:Q42"/>
    <mergeCell ref="R42:U42"/>
    <mergeCell ref="V42:Y42"/>
    <mergeCell ref="J43:M43"/>
    <mergeCell ref="N43:Q43"/>
    <mergeCell ref="R43:U43"/>
    <mergeCell ref="V20:Y20"/>
    <mergeCell ref="J21:M21"/>
    <mergeCell ref="N21:Q21"/>
    <mergeCell ref="R21:U21"/>
    <mergeCell ref="V21:Y21"/>
    <mergeCell ref="J22:M22"/>
    <mergeCell ref="N22:Q22"/>
    <mergeCell ref="R22:U22"/>
    <mergeCell ref="V22:Y22"/>
    <mergeCell ref="N23:Q23"/>
    <mergeCell ref="R23:U23"/>
    <mergeCell ref="V23:Y23"/>
    <mergeCell ref="J24:M24"/>
    <mergeCell ref="N24:Q24"/>
    <mergeCell ref="R24:U24"/>
    <mergeCell ref="V24:Y24"/>
    <mergeCell ref="J25:M25"/>
    <mergeCell ref="N25:Q25"/>
    <mergeCell ref="R25:U25"/>
    <mergeCell ref="V25:Y25"/>
    <mergeCell ref="J26:M26"/>
    <mergeCell ref="N26:Q26"/>
    <mergeCell ref="R26:U26"/>
    <mergeCell ref="V26:Y26"/>
    <mergeCell ref="J27:M27"/>
    <mergeCell ref="N27:Q27"/>
    <mergeCell ref="R27:U27"/>
    <mergeCell ref="V27:Y27"/>
    <mergeCell ref="J28:M28"/>
    <mergeCell ref="N28:Q28"/>
    <mergeCell ref="R28:U28"/>
    <mergeCell ref="V28:Y28"/>
    <mergeCell ref="V29:Y29"/>
    <mergeCell ref="J30:M30"/>
    <mergeCell ref="N30:Q30"/>
    <mergeCell ref="R30:U30"/>
    <mergeCell ref="V30:Y30"/>
    <mergeCell ref="J31:M31"/>
    <mergeCell ref="N31:Q31"/>
    <mergeCell ref="R31:U31"/>
    <mergeCell ref="V31:Y31"/>
    <mergeCell ref="V32:Y32"/>
    <mergeCell ref="J33:M33"/>
    <mergeCell ref="N33:Q33"/>
    <mergeCell ref="R33:U33"/>
    <mergeCell ref="V33:Y33"/>
    <mergeCell ref="J34:M34"/>
    <mergeCell ref="N34:Q34"/>
    <mergeCell ref="R34:U34"/>
    <mergeCell ref="V34:Y34"/>
    <mergeCell ref="R32:U32"/>
    <mergeCell ref="J32:M32"/>
    <mergeCell ref="N32:Q32"/>
    <mergeCell ref="J45:M45"/>
    <mergeCell ref="N45:Q45"/>
    <mergeCell ref="R45:U45"/>
    <mergeCell ref="V45:Y45"/>
    <mergeCell ref="J46:M46"/>
    <mergeCell ref="N46:Q46"/>
    <mergeCell ref="R46:U46"/>
    <mergeCell ref="V46:Y46"/>
    <mergeCell ref="J47:M47"/>
    <mergeCell ref="N47:Q47"/>
    <mergeCell ref="R47:U47"/>
    <mergeCell ref="V47:Y47"/>
    <mergeCell ref="J52:M52"/>
    <mergeCell ref="N52:Q52"/>
    <mergeCell ref="R52:U52"/>
    <mergeCell ref="V52:Y52"/>
    <mergeCell ref="J56:M56"/>
    <mergeCell ref="N56:Q56"/>
    <mergeCell ref="R56:U56"/>
    <mergeCell ref="V56:Y56"/>
    <mergeCell ref="J48:M48"/>
    <mergeCell ref="N48:Q48"/>
    <mergeCell ref="R48:U48"/>
    <mergeCell ref="V48:Y48"/>
    <mergeCell ref="J49:M49"/>
    <mergeCell ref="N49:Q49"/>
    <mergeCell ref="R49:U49"/>
    <mergeCell ref="V49:Y49"/>
    <mergeCell ref="V50:Y50"/>
    <mergeCell ref="J57:M57"/>
    <mergeCell ref="N57:Q57"/>
    <mergeCell ref="R57:U57"/>
    <mergeCell ref="V57:Y57"/>
    <mergeCell ref="A40:A55"/>
    <mergeCell ref="J53:M53"/>
    <mergeCell ref="N53:Q53"/>
    <mergeCell ref="R53:U53"/>
    <mergeCell ref="V53:Y53"/>
    <mergeCell ref="J54:M54"/>
    <mergeCell ref="N54:Q54"/>
    <mergeCell ref="R54:U54"/>
    <mergeCell ref="V54:Y54"/>
    <mergeCell ref="J55:M55"/>
    <mergeCell ref="N55:Q55"/>
    <mergeCell ref="R55:U55"/>
    <mergeCell ref="V55:Y55"/>
    <mergeCell ref="J50:M50"/>
    <mergeCell ref="N50:Q50"/>
    <mergeCell ref="R50:U50"/>
    <mergeCell ref="J51:M51"/>
    <mergeCell ref="N51:Q51"/>
    <mergeCell ref="R51:U51"/>
    <mergeCell ref="V51:Y51"/>
  </mergeCells>
  <phoneticPr fontId="1"/>
  <pageMargins left="0.23622047244094491" right="0.23622047244094491" top="0.74803149606299213" bottom="0.74803149606299213" header="0.31496062992125984" footer="0.31496062992125984"/>
  <pageSetup paperSize="8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Sheet2!$A$2:$A$4</xm:f>
          </x14:formula1>
          <xm:sqref>F20 J20 N20 R20 V20</xm:sqref>
        </x14:dataValidation>
        <x14:dataValidation type="list" allowBlank="1" showInputMessage="1" showErrorMessage="1">
          <x14:formula1>
            <xm:f>Sheet2!$A$6:$A$8</xm:f>
          </x14:formula1>
          <xm:sqref>F23 J23 N23 R23 V23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C74"/>
  <sheetViews>
    <sheetView showGridLines="0" topLeftCell="A3" zoomScaleNormal="100" workbookViewId="0">
      <selection activeCell="G14" sqref="G14"/>
    </sheetView>
  </sheetViews>
  <sheetFormatPr defaultColWidth="5.58203125" defaultRowHeight="15" customHeight="1" x14ac:dyDescent="0.55000000000000004"/>
  <cols>
    <col min="1" max="1" width="5.08203125" style="53" customWidth="1"/>
    <col min="2" max="3" width="6.08203125" style="53" customWidth="1"/>
    <col min="4" max="25" width="5.08203125" style="53" customWidth="1"/>
    <col min="26" max="26" width="6.5" style="53" hidden="1" customWidth="1"/>
    <col min="30" max="16384" width="5.58203125" style="53"/>
  </cols>
  <sheetData>
    <row r="1" spans="1:29" ht="21" customHeight="1" x14ac:dyDescent="0.55000000000000004">
      <c r="A1" s="4" t="s">
        <v>70</v>
      </c>
      <c r="Y1" s="100" t="s">
        <v>106</v>
      </c>
    </row>
    <row r="2" spans="1:29" ht="21" x14ac:dyDescent="0.55000000000000004">
      <c r="A2" s="4" t="s">
        <v>97</v>
      </c>
      <c r="AA2" s="53"/>
      <c r="AB2" s="53"/>
      <c r="AC2" s="53"/>
    </row>
    <row r="4" spans="1:29" s="79" customFormat="1" ht="15" customHeight="1" x14ac:dyDescent="0.55000000000000004">
      <c r="A4" s="79" t="s">
        <v>80</v>
      </c>
    </row>
    <row r="5" spans="1:29" s="79" customFormat="1" ht="15" customHeight="1" x14ac:dyDescent="0.55000000000000004">
      <c r="A5" s="89" t="s">
        <v>82</v>
      </c>
      <c r="B5" s="167" t="s">
        <v>83</v>
      </c>
      <c r="C5" s="167"/>
      <c r="D5" s="79" t="s">
        <v>84</v>
      </c>
    </row>
    <row r="6" spans="1:29" s="79" customFormat="1" ht="15" customHeight="1" x14ac:dyDescent="0.55000000000000004">
      <c r="A6" s="89" t="s">
        <v>85</v>
      </c>
      <c r="B6" s="168" t="s">
        <v>86</v>
      </c>
      <c r="C6" s="168"/>
      <c r="D6" s="79" t="s">
        <v>110</v>
      </c>
    </row>
    <row r="7" spans="1:29" s="79" customFormat="1" ht="15" customHeight="1" x14ac:dyDescent="0.55000000000000004">
      <c r="A7" s="89" t="s">
        <v>89</v>
      </c>
      <c r="B7" s="169" t="s">
        <v>90</v>
      </c>
      <c r="C7" s="169"/>
      <c r="D7" s="79" t="s">
        <v>91</v>
      </c>
    </row>
    <row r="8" spans="1:29" s="79" customFormat="1" ht="15" customHeight="1" x14ac:dyDescent="0.55000000000000004">
      <c r="A8" s="89" t="s">
        <v>92</v>
      </c>
      <c r="B8" s="79" t="s">
        <v>38</v>
      </c>
      <c r="D8" s="79" t="s">
        <v>112</v>
      </c>
    </row>
    <row r="9" spans="1:29" s="79" customFormat="1" ht="15" customHeight="1" x14ac:dyDescent="0.55000000000000004">
      <c r="A9" s="89"/>
      <c r="D9" s="79" t="s">
        <v>93</v>
      </c>
    </row>
    <row r="10" spans="1:29" s="79" customFormat="1" ht="15" customHeight="1" x14ac:dyDescent="0.55000000000000004">
      <c r="A10" s="266" t="s">
        <v>113</v>
      </c>
      <c r="B10" s="267" t="s">
        <v>114</v>
      </c>
    </row>
    <row r="12" spans="1:29" ht="15" customHeight="1" x14ac:dyDescent="0.55000000000000004">
      <c r="F12" s="2" t="s">
        <v>81</v>
      </c>
      <c r="AA12" s="53"/>
      <c r="AB12" s="53"/>
      <c r="AC12" s="53"/>
    </row>
    <row r="13" spans="1:29" ht="15" customHeight="1" x14ac:dyDescent="0.55000000000000004">
      <c r="F13" s="74"/>
      <c r="G13" s="75" t="s">
        <v>0</v>
      </c>
      <c r="H13" s="75" t="s">
        <v>1</v>
      </c>
      <c r="I13" s="75" t="s">
        <v>2</v>
      </c>
      <c r="J13" s="75" t="s">
        <v>3</v>
      </c>
      <c r="K13" s="93" t="s">
        <v>4</v>
      </c>
      <c r="L13" s="93" t="s">
        <v>5</v>
      </c>
      <c r="M13" s="93" t="s">
        <v>6</v>
      </c>
      <c r="N13" s="93" t="s">
        <v>7</v>
      </c>
      <c r="O13" s="93" t="s">
        <v>8</v>
      </c>
      <c r="P13" s="93" t="s">
        <v>9</v>
      </c>
      <c r="Q13" s="93" t="s">
        <v>10</v>
      </c>
      <c r="R13" s="93" t="s">
        <v>11</v>
      </c>
      <c r="S13" s="228" t="s">
        <v>14</v>
      </c>
      <c r="T13" s="229"/>
      <c r="AA13" s="53"/>
      <c r="AB13" s="53"/>
      <c r="AC13" s="53"/>
    </row>
    <row r="14" spans="1:29" ht="20.149999999999999" customHeight="1" x14ac:dyDescent="0.55000000000000004">
      <c r="F14" s="74" t="s">
        <v>12</v>
      </c>
      <c r="G14" s="86"/>
      <c r="H14" s="86">
        <v>20</v>
      </c>
      <c r="I14" s="86">
        <v>20</v>
      </c>
      <c r="J14" s="86">
        <v>20</v>
      </c>
      <c r="K14" s="86">
        <v>20</v>
      </c>
      <c r="L14" s="86">
        <v>20</v>
      </c>
      <c r="M14" s="86"/>
      <c r="N14" s="86"/>
      <c r="O14" s="86"/>
      <c r="P14" s="86"/>
      <c r="Q14" s="86"/>
      <c r="R14" s="86"/>
      <c r="S14" s="228">
        <f>SUM(G14:R14)</f>
        <v>100</v>
      </c>
      <c r="T14" s="229"/>
      <c r="AA14" s="53"/>
      <c r="AB14" s="53"/>
      <c r="AC14" s="53"/>
    </row>
    <row r="15" spans="1:29" ht="20.149999999999999" customHeight="1" x14ac:dyDescent="0.55000000000000004">
      <c r="F15" s="74" t="s">
        <v>13</v>
      </c>
      <c r="G15" s="86">
        <v>5</v>
      </c>
      <c r="H15" s="86"/>
      <c r="I15" s="86"/>
      <c r="J15" s="86"/>
      <c r="K15" s="86"/>
      <c r="L15" s="86"/>
      <c r="M15" s="86">
        <v>5</v>
      </c>
      <c r="N15" s="86">
        <v>20</v>
      </c>
      <c r="O15" s="86">
        <v>15</v>
      </c>
      <c r="P15" s="86">
        <v>20</v>
      </c>
      <c r="Q15" s="86">
        <v>20</v>
      </c>
      <c r="R15" s="86">
        <v>20</v>
      </c>
      <c r="S15" s="228">
        <f>SUM(G15:R15)</f>
        <v>105</v>
      </c>
      <c r="T15" s="229"/>
      <c r="AA15" s="53"/>
      <c r="AB15" s="53"/>
      <c r="AC15" s="53"/>
    </row>
    <row r="17" spans="1:29" ht="15" customHeight="1" x14ac:dyDescent="0.55000000000000004">
      <c r="AA17" s="53"/>
      <c r="AB17" s="53"/>
      <c r="AC17" s="53"/>
    </row>
    <row r="18" spans="1:29" ht="15" customHeight="1" x14ac:dyDescent="0.55000000000000004">
      <c r="A18" s="189" t="s">
        <v>57</v>
      </c>
      <c r="B18" s="189"/>
      <c r="C18" s="189"/>
      <c r="D18" s="189"/>
      <c r="E18" s="189"/>
      <c r="F18" s="180">
        <v>1</v>
      </c>
      <c r="G18" s="180"/>
      <c r="H18" s="180"/>
      <c r="I18" s="180"/>
      <c r="J18" s="180">
        <v>2</v>
      </c>
      <c r="K18" s="180"/>
      <c r="L18" s="180"/>
      <c r="M18" s="180"/>
      <c r="N18" s="180">
        <v>3</v>
      </c>
      <c r="O18" s="180"/>
      <c r="P18" s="180"/>
      <c r="Q18" s="180"/>
      <c r="R18" s="180">
        <v>4</v>
      </c>
      <c r="S18" s="180"/>
      <c r="T18" s="180"/>
      <c r="U18" s="180"/>
      <c r="V18" s="180">
        <v>5</v>
      </c>
      <c r="W18" s="180"/>
      <c r="X18" s="180"/>
      <c r="Y18" s="180"/>
      <c r="AA18" s="53"/>
      <c r="AB18" s="53"/>
      <c r="AC18" s="53"/>
    </row>
    <row r="19" spans="1:29" ht="20.149999999999999" customHeight="1" x14ac:dyDescent="0.55000000000000004">
      <c r="A19" s="189" t="s">
        <v>63</v>
      </c>
      <c r="B19" s="189"/>
      <c r="C19" s="189"/>
      <c r="D19" s="189"/>
      <c r="E19" s="189"/>
      <c r="F19" s="123" t="s">
        <v>107</v>
      </c>
      <c r="G19" s="123"/>
      <c r="H19" s="123"/>
      <c r="I19" s="123"/>
      <c r="J19" s="123" t="s">
        <v>108</v>
      </c>
      <c r="K19" s="123"/>
      <c r="L19" s="123"/>
      <c r="M19" s="123"/>
      <c r="N19" s="123" t="s">
        <v>109</v>
      </c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AA19" s="53"/>
      <c r="AB19" s="53"/>
      <c r="AC19" s="53"/>
    </row>
    <row r="20" spans="1:29" ht="20.149999999999999" hidden="1" customHeight="1" x14ac:dyDescent="0.55000000000000004">
      <c r="A20" s="189" t="s">
        <v>30</v>
      </c>
      <c r="B20" s="189"/>
      <c r="C20" s="189"/>
      <c r="D20" s="189"/>
      <c r="E20" s="189"/>
      <c r="F20" s="181" t="s">
        <v>15</v>
      </c>
      <c r="G20" s="181"/>
      <c r="H20" s="181"/>
      <c r="I20" s="181"/>
      <c r="J20" s="181" t="s">
        <v>15</v>
      </c>
      <c r="K20" s="181"/>
      <c r="L20" s="181"/>
      <c r="M20" s="181"/>
      <c r="N20" s="181" t="s">
        <v>15</v>
      </c>
      <c r="O20" s="181"/>
      <c r="P20" s="181"/>
      <c r="Q20" s="181"/>
      <c r="R20" s="181" t="s">
        <v>15</v>
      </c>
      <c r="S20" s="181"/>
      <c r="T20" s="181"/>
      <c r="U20" s="181"/>
      <c r="V20" s="181" t="s">
        <v>15</v>
      </c>
      <c r="W20" s="181"/>
      <c r="X20" s="181"/>
      <c r="Y20" s="181"/>
      <c r="AA20" s="53"/>
      <c r="AB20" s="53"/>
      <c r="AC20" s="53"/>
    </row>
    <row r="21" spans="1:29" ht="20.149999999999999" customHeight="1" x14ac:dyDescent="0.55000000000000004">
      <c r="A21" s="175" t="s">
        <v>78</v>
      </c>
      <c r="B21" s="189" t="s">
        <v>88</v>
      </c>
      <c r="C21" s="189"/>
      <c r="D21" s="189"/>
      <c r="E21" s="189"/>
      <c r="F21" s="123" t="s">
        <v>103</v>
      </c>
      <c r="G21" s="123"/>
      <c r="H21" s="123"/>
      <c r="I21" s="123"/>
      <c r="J21" s="123" t="s">
        <v>103</v>
      </c>
      <c r="K21" s="123"/>
      <c r="L21" s="123"/>
      <c r="M21" s="123"/>
      <c r="N21" s="123" t="s">
        <v>103</v>
      </c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AA21" s="53"/>
      <c r="AB21" s="53"/>
      <c r="AC21" s="53"/>
    </row>
    <row r="22" spans="1:29" ht="20.149999999999999" customHeight="1" x14ac:dyDescent="0.55000000000000004">
      <c r="A22" s="176"/>
      <c r="B22" s="189" t="s">
        <v>18</v>
      </c>
      <c r="C22" s="189"/>
      <c r="D22" s="189"/>
      <c r="E22" s="189"/>
      <c r="F22" s="123" t="s">
        <v>65</v>
      </c>
      <c r="G22" s="123"/>
      <c r="H22" s="123"/>
      <c r="I22" s="123"/>
      <c r="J22" s="123" t="s">
        <v>76</v>
      </c>
      <c r="K22" s="123"/>
      <c r="L22" s="123"/>
      <c r="M22" s="123"/>
      <c r="N22" s="123" t="s">
        <v>104</v>
      </c>
      <c r="O22" s="123"/>
      <c r="P22" s="123"/>
      <c r="Q22" s="123"/>
      <c r="R22" s="123"/>
      <c r="S22" s="123"/>
      <c r="T22" s="123"/>
      <c r="U22" s="123"/>
      <c r="V22" s="123"/>
      <c r="W22" s="123"/>
      <c r="X22" s="123"/>
      <c r="Y22" s="123"/>
      <c r="AA22" s="53"/>
      <c r="AB22" s="53"/>
      <c r="AC22" s="53"/>
    </row>
    <row r="23" spans="1:29" ht="20.149999999999999" customHeight="1" x14ac:dyDescent="0.55000000000000004">
      <c r="A23" s="176"/>
      <c r="B23" s="189" t="s">
        <v>38</v>
      </c>
      <c r="C23" s="189"/>
      <c r="D23" s="189"/>
      <c r="E23" s="189"/>
      <c r="F23" s="124" t="s">
        <v>94</v>
      </c>
      <c r="G23" s="124"/>
      <c r="H23" s="124"/>
      <c r="I23" s="124"/>
      <c r="J23" s="124" t="s">
        <v>94</v>
      </c>
      <c r="K23" s="124"/>
      <c r="L23" s="124"/>
      <c r="M23" s="124"/>
      <c r="N23" s="124" t="s">
        <v>41</v>
      </c>
      <c r="O23" s="124"/>
      <c r="P23" s="124"/>
      <c r="Q23" s="124"/>
      <c r="R23" s="124"/>
      <c r="S23" s="124"/>
      <c r="T23" s="124"/>
      <c r="U23" s="124"/>
      <c r="V23" s="124"/>
      <c r="W23" s="124"/>
      <c r="X23" s="124"/>
      <c r="Y23" s="124"/>
      <c r="AA23" s="53"/>
      <c r="AB23" s="53"/>
      <c r="AC23" s="53"/>
    </row>
    <row r="24" spans="1:29" ht="20.149999999999999" hidden="1" customHeight="1" x14ac:dyDescent="0.55000000000000004">
      <c r="A24" s="176"/>
      <c r="B24" s="189" t="s">
        <v>32</v>
      </c>
      <c r="C24" s="189"/>
      <c r="D24" s="189"/>
      <c r="E24" s="189"/>
      <c r="F24" s="265">
        <f>IFERROR(VLOOKUP(F23,Sheet2!$A$6:$B$8,2,FALSE),"")</f>
        <v>13</v>
      </c>
      <c r="G24" s="265"/>
      <c r="H24" s="265"/>
      <c r="I24" s="265"/>
      <c r="J24" s="265">
        <f>IFERROR(VLOOKUP(J23,Sheet2!$A$6:$B$8,2,FALSE),"")</f>
        <v>13</v>
      </c>
      <c r="K24" s="265"/>
      <c r="L24" s="265"/>
      <c r="M24" s="265"/>
      <c r="N24" s="265">
        <f>IFERROR(VLOOKUP(N23,Sheet2!$A$6:$B$8,2,FALSE),"")</f>
        <v>6</v>
      </c>
      <c r="O24" s="265"/>
      <c r="P24" s="265"/>
      <c r="Q24" s="265"/>
      <c r="R24" s="265" t="str">
        <f>IFERROR(VLOOKUP(R23,Sheet2!$A$6:$B$8,2,FALSE),"")</f>
        <v/>
      </c>
      <c r="S24" s="265"/>
      <c r="T24" s="265"/>
      <c r="U24" s="265"/>
      <c r="V24" s="265" t="str">
        <f>IFERROR(VLOOKUP(V23,Sheet2!$A$6:$B$8,2,FALSE),"")</f>
        <v/>
      </c>
      <c r="W24" s="265"/>
      <c r="X24" s="265"/>
      <c r="Y24" s="265"/>
      <c r="AA24" s="53"/>
      <c r="AB24" s="53"/>
      <c r="AC24" s="53"/>
    </row>
    <row r="25" spans="1:29" ht="20.149999999999999" customHeight="1" x14ac:dyDescent="0.55000000000000004">
      <c r="A25" s="176"/>
      <c r="B25" s="183" t="s">
        <v>19</v>
      </c>
      <c r="C25" s="184"/>
      <c r="D25" s="184"/>
      <c r="E25" s="185"/>
      <c r="F25" s="182">
        <v>2</v>
      </c>
      <c r="G25" s="182"/>
      <c r="H25" s="182"/>
      <c r="I25" s="182"/>
      <c r="J25" s="182">
        <v>2</v>
      </c>
      <c r="K25" s="182"/>
      <c r="L25" s="182"/>
      <c r="M25" s="182"/>
      <c r="N25" s="182">
        <v>2</v>
      </c>
      <c r="O25" s="182"/>
      <c r="P25" s="182"/>
      <c r="Q25" s="182"/>
      <c r="R25" s="182"/>
      <c r="S25" s="182"/>
      <c r="T25" s="182"/>
      <c r="U25" s="182"/>
      <c r="V25" s="182"/>
      <c r="W25" s="182"/>
      <c r="X25" s="182"/>
      <c r="Y25" s="182"/>
      <c r="AA25" s="53"/>
      <c r="AB25" s="53"/>
      <c r="AC25" s="53"/>
    </row>
    <row r="26" spans="1:29" ht="20.149999999999999" customHeight="1" x14ac:dyDescent="0.55000000000000004">
      <c r="A26" s="176"/>
      <c r="B26" s="186" t="s">
        <v>60</v>
      </c>
      <c r="C26" s="187"/>
      <c r="D26" s="188"/>
      <c r="E26" s="74" t="s">
        <v>12</v>
      </c>
      <c r="F26" s="126">
        <v>10</v>
      </c>
      <c r="G26" s="126"/>
      <c r="H26" s="126"/>
      <c r="I26" s="126"/>
      <c r="J26" s="126">
        <v>8</v>
      </c>
      <c r="K26" s="126"/>
      <c r="L26" s="126"/>
      <c r="M26" s="126"/>
      <c r="N26" s="126">
        <v>8</v>
      </c>
      <c r="O26" s="126"/>
      <c r="P26" s="126"/>
      <c r="Q26" s="126"/>
      <c r="R26" s="126"/>
      <c r="S26" s="126"/>
      <c r="T26" s="126"/>
      <c r="U26" s="126"/>
      <c r="V26" s="126"/>
      <c r="W26" s="126"/>
      <c r="X26" s="126"/>
      <c r="Y26" s="126"/>
      <c r="AA26" s="53"/>
      <c r="AB26" s="53"/>
      <c r="AC26" s="53"/>
    </row>
    <row r="27" spans="1:29" ht="20.149999999999999" customHeight="1" x14ac:dyDescent="0.55000000000000004">
      <c r="A27" s="176"/>
      <c r="B27" s="190" t="s">
        <v>27</v>
      </c>
      <c r="C27" s="191"/>
      <c r="D27" s="192"/>
      <c r="E27" s="74" t="s">
        <v>13</v>
      </c>
      <c r="F27" s="126">
        <v>10</v>
      </c>
      <c r="G27" s="126"/>
      <c r="H27" s="126"/>
      <c r="I27" s="126"/>
      <c r="J27" s="126">
        <v>8</v>
      </c>
      <c r="K27" s="126"/>
      <c r="L27" s="126"/>
      <c r="M27" s="126"/>
      <c r="N27" s="126">
        <v>10</v>
      </c>
      <c r="O27" s="126"/>
      <c r="P27" s="126"/>
      <c r="Q27" s="126"/>
      <c r="R27" s="126"/>
      <c r="S27" s="126"/>
      <c r="T27" s="126"/>
      <c r="U27" s="126"/>
      <c r="V27" s="126"/>
      <c r="W27" s="126"/>
      <c r="X27" s="126"/>
      <c r="Y27" s="126"/>
      <c r="AA27" s="53"/>
      <c r="AB27" s="53"/>
      <c r="AC27" s="53"/>
    </row>
    <row r="28" spans="1:29" ht="20.149999999999999" customHeight="1" x14ac:dyDescent="0.55000000000000004">
      <c r="A28" s="176"/>
      <c r="B28" s="186" t="s">
        <v>22</v>
      </c>
      <c r="C28" s="187"/>
      <c r="D28" s="188"/>
      <c r="E28" s="74" t="s">
        <v>12</v>
      </c>
      <c r="F28" s="120">
        <v>10</v>
      </c>
      <c r="G28" s="120"/>
      <c r="H28" s="120"/>
      <c r="I28" s="120"/>
      <c r="J28" s="120">
        <v>12</v>
      </c>
      <c r="K28" s="120"/>
      <c r="L28" s="120"/>
      <c r="M28" s="120"/>
      <c r="N28" s="120">
        <v>7.1</v>
      </c>
      <c r="O28" s="120"/>
      <c r="P28" s="120"/>
      <c r="Q28" s="120"/>
      <c r="R28" s="120"/>
      <c r="S28" s="120"/>
      <c r="T28" s="120"/>
      <c r="U28" s="120"/>
      <c r="V28" s="120"/>
      <c r="W28" s="120"/>
      <c r="X28" s="120"/>
      <c r="Y28" s="120"/>
      <c r="AA28" s="53"/>
      <c r="AB28" s="53"/>
      <c r="AC28" s="53"/>
    </row>
    <row r="29" spans="1:29" ht="20.149999999999999" customHeight="1" x14ac:dyDescent="0.55000000000000004">
      <c r="A29" s="176"/>
      <c r="B29" s="190" t="s">
        <v>28</v>
      </c>
      <c r="C29" s="191"/>
      <c r="D29" s="192"/>
      <c r="E29" s="74" t="s">
        <v>13</v>
      </c>
      <c r="F29" s="120">
        <v>11.2</v>
      </c>
      <c r="G29" s="120"/>
      <c r="H29" s="120"/>
      <c r="I29" s="120"/>
      <c r="J29" s="120">
        <v>14</v>
      </c>
      <c r="K29" s="120"/>
      <c r="L29" s="120"/>
      <c r="M29" s="120"/>
      <c r="N29" s="120">
        <v>8</v>
      </c>
      <c r="O29" s="120"/>
      <c r="P29" s="120"/>
      <c r="Q29" s="120"/>
      <c r="R29" s="120"/>
      <c r="S29" s="120"/>
      <c r="T29" s="120"/>
      <c r="U29" s="120"/>
      <c r="V29" s="120"/>
      <c r="W29" s="120"/>
      <c r="X29" s="120"/>
      <c r="Y29" s="120"/>
      <c r="AA29" s="53"/>
      <c r="AB29" s="53"/>
      <c r="AC29" s="53"/>
    </row>
    <row r="30" spans="1:29" ht="20.149999999999999" customHeight="1" x14ac:dyDescent="0.55000000000000004">
      <c r="A30" s="176"/>
      <c r="B30" s="186" t="s">
        <v>34</v>
      </c>
      <c r="C30" s="187"/>
      <c r="D30" s="188"/>
      <c r="E30" s="74" t="s">
        <v>12</v>
      </c>
      <c r="F30" s="119">
        <v>7.0000000000000007E-2</v>
      </c>
      <c r="G30" s="119"/>
      <c r="H30" s="119"/>
      <c r="I30" s="119"/>
      <c r="J30" s="119">
        <v>0.09</v>
      </c>
      <c r="K30" s="119"/>
      <c r="L30" s="119"/>
      <c r="M30" s="119"/>
      <c r="N30" s="119">
        <v>7.0000000000000007E-2</v>
      </c>
      <c r="O30" s="119"/>
      <c r="P30" s="119"/>
      <c r="Q30" s="119"/>
      <c r="R30" s="119"/>
      <c r="S30" s="119"/>
      <c r="T30" s="119"/>
      <c r="U30" s="119"/>
      <c r="V30" s="119"/>
      <c r="W30" s="119"/>
      <c r="X30" s="119"/>
      <c r="Y30" s="119"/>
      <c r="AA30" s="53"/>
      <c r="AB30" s="53"/>
      <c r="AC30" s="53"/>
    </row>
    <row r="31" spans="1:29" ht="20.149999999999999" customHeight="1" x14ac:dyDescent="0.55000000000000004">
      <c r="A31" s="176"/>
      <c r="B31" s="190" t="s">
        <v>28</v>
      </c>
      <c r="C31" s="191"/>
      <c r="D31" s="192"/>
      <c r="E31" s="74" t="s">
        <v>13</v>
      </c>
      <c r="F31" s="119">
        <v>0.09</v>
      </c>
      <c r="G31" s="119"/>
      <c r="H31" s="119"/>
      <c r="I31" s="119"/>
      <c r="J31" s="119">
        <v>0.15</v>
      </c>
      <c r="K31" s="119"/>
      <c r="L31" s="119"/>
      <c r="M31" s="119"/>
      <c r="N31" s="119">
        <v>7.0000000000000007E-2</v>
      </c>
      <c r="O31" s="119"/>
      <c r="P31" s="119"/>
      <c r="Q31" s="119"/>
      <c r="R31" s="119"/>
      <c r="S31" s="119"/>
      <c r="T31" s="119"/>
      <c r="U31" s="119"/>
      <c r="V31" s="119"/>
      <c r="W31" s="119"/>
      <c r="X31" s="119"/>
      <c r="Y31" s="119"/>
      <c r="AA31" s="53"/>
      <c r="AB31" s="53"/>
      <c r="AC31" s="53"/>
    </row>
    <row r="32" spans="1:29" ht="20.149999999999999" hidden="1" customHeight="1" x14ac:dyDescent="0.55000000000000004">
      <c r="A32" s="176"/>
      <c r="B32" s="189" t="s">
        <v>23</v>
      </c>
      <c r="C32" s="189"/>
      <c r="D32" s="189"/>
      <c r="E32" s="189"/>
      <c r="F32" s="264"/>
      <c r="G32" s="264"/>
      <c r="H32" s="264"/>
      <c r="I32" s="264"/>
      <c r="J32" s="264"/>
      <c r="K32" s="264"/>
      <c r="L32" s="264"/>
      <c r="M32" s="264"/>
      <c r="N32" s="264"/>
      <c r="O32" s="264"/>
      <c r="P32" s="264"/>
      <c r="Q32" s="264"/>
      <c r="R32" s="264"/>
      <c r="S32" s="264"/>
      <c r="T32" s="264"/>
      <c r="U32" s="264"/>
      <c r="V32" s="264"/>
      <c r="W32" s="264"/>
      <c r="X32" s="264"/>
      <c r="Y32" s="264"/>
      <c r="AA32" s="53"/>
      <c r="AB32" s="53"/>
      <c r="AC32" s="53"/>
    </row>
    <row r="33" spans="1:29" ht="20.149999999999999" hidden="1" customHeight="1" x14ac:dyDescent="0.55000000000000004">
      <c r="A33" s="176"/>
      <c r="B33" s="216" t="s">
        <v>24</v>
      </c>
      <c r="C33" s="217"/>
      <c r="D33" s="218"/>
      <c r="E33" s="74" t="s">
        <v>12</v>
      </c>
      <c r="F33" s="174">
        <f>IFERROR(IF(F30&gt;0,F28/F30,""),"")</f>
        <v>142.85714285714283</v>
      </c>
      <c r="G33" s="174"/>
      <c r="H33" s="174"/>
      <c r="I33" s="174"/>
      <c r="J33" s="174">
        <f t="shared" ref="J33" si="0">IFERROR(IF(J30&gt;0,J28/J30,""),"")</f>
        <v>133.33333333333334</v>
      </c>
      <c r="K33" s="174"/>
      <c r="L33" s="174"/>
      <c r="M33" s="174"/>
      <c r="N33" s="174">
        <f t="shared" ref="N33" si="1">IFERROR(IF(N30&gt;0,N28/N30,""),"")</f>
        <v>101.42857142857142</v>
      </c>
      <c r="O33" s="174"/>
      <c r="P33" s="174"/>
      <c r="Q33" s="174"/>
      <c r="R33" s="174" t="str">
        <f t="shared" ref="R33" si="2">IFERROR(IF(R30&gt;0,R28/R30,""),"")</f>
        <v/>
      </c>
      <c r="S33" s="174"/>
      <c r="T33" s="174"/>
      <c r="U33" s="174"/>
      <c r="V33" s="174" t="str">
        <f t="shared" ref="V33" si="3">IFERROR(IF(V30&gt;0,V28/V30,""),"")</f>
        <v/>
      </c>
      <c r="W33" s="174"/>
      <c r="X33" s="174"/>
      <c r="Y33" s="174"/>
      <c r="AA33" s="53"/>
      <c r="AB33" s="53"/>
      <c r="AC33" s="53"/>
    </row>
    <row r="34" spans="1:29" ht="20.149999999999999" hidden="1" customHeight="1" x14ac:dyDescent="0.55000000000000004">
      <c r="A34" s="176"/>
      <c r="B34" s="219"/>
      <c r="C34" s="220"/>
      <c r="D34" s="221"/>
      <c r="E34" s="74" t="s">
        <v>13</v>
      </c>
      <c r="F34" s="174">
        <f>IFERROR(IF(F31&gt;0,F29/F31,""),"")</f>
        <v>124.44444444444444</v>
      </c>
      <c r="G34" s="174"/>
      <c r="H34" s="174"/>
      <c r="I34" s="174"/>
      <c r="J34" s="174">
        <f t="shared" ref="J34" si="4">IFERROR(IF(J31&gt;0,J29/J31,""),"")</f>
        <v>93.333333333333343</v>
      </c>
      <c r="K34" s="174"/>
      <c r="L34" s="174"/>
      <c r="M34" s="174"/>
      <c r="N34" s="174">
        <f t="shared" ref="N34" si="5">IFERROR(IF(N31&gt;0,N29/N31,""),"")</f>
        <v>114.28571428571428</v>
      </c>
      <c r="O34" s="174"/>
      <c r="P34" s="174"/>
      <c r="Q34" s="174"/>
      <c r="R34" s="174" t="str">
        <f t="shared" ref="R34" si="6">IFERROR(IF(R31&gt;0,R29/R31,""),"")</f>
        <v/>
      </c>
      <c r="S34" s="174"/>
      <c r="T34" s="174"/>
      <c r="U34" s="174"/>
      <c r="V34" s="174" t="str">
        <f t="shared" ref="V34" si="7">IFERROR(IF(V31&gt;0,V29/V31,""),"")</f>
        <v/>
      </c>
      <c r="W34" s="174"/>
      <c r="X34" s="174"/>
      <c r="Y34" s="174"/>
      <c r="AA34" s="53"/>
      <c r="AB34" s="53"/>
      <c r="AC34" s="53"/>
    </row>
    <row r="35" spans="1:29" ht="20.149999999999999" hidden="1" customHeight="1" x14ac:dyDescent="0.55000000000000004">
      <c r="A35" s="176"/>
      <c r="B35" s="222"/>
      <c r="C35" s="223"/>
      <c r="D35" s="224"/>
      <c r="E35" s="74" t="s">
        <v>111</v>
      </c>
      <c r="F35" s="174">
        <f>IF(MIN(F33:F34)=0,"",IFERROR((F33+F34)/2,""))</f>
        <v>133.65079365079364</v>
      </c>
      <c r="G35" s="174"/>
      <c r="H35" s="174"/>
      <c r="I35" s="174"/>
      <c r="J35" s="174">
        <f t="shared" ref="J35" si="8">IF(MIN(J33:J34)=0,"",IFERROR((J33+J34)/2,""))</f>
        <v>113.33333333333334</v>
      </c>
      <c r="K35" s="174"/>
      <c r="L35" s="174"/>
      <c r="M35" s="174"/>
      <c r="N35" s="174">
        <f t="shared" ref="N35" si="9">IF(MIN(N33:N34)=0,"",IFERROR((N33+N34)/2,""))</f>
        <v>107.85714285714285</v>
      </c>
      <c r="O35" s="174"/>
      <c r="P35" s="174"/>
      <c r="Q35" s="174"/>
      <c r="R35" s="174" t="str">
        <f t="shared" ref="R35" si="10">IF(MIN(R33:R34)=0,"",IFERROR((R33+R34)/2,""))</f>
        <v/>
      </c>
      <c r="S35" s="174"/>
      <c r="T35" s="174"/>
      <c r="U35" s="174"/>
      <c r="V35" s="174" t="str">
        <f t="shared" ref="V35" si="11">IF(MIN(V33:V34)=0,"",IFERROR((V33+V34)/2,""))</f>
        <v/>
      </c>
      <c r="W35" s="174"/>
      <c r="X35" s="174"/>
      <c r="Y35" s="174"/>
      <c r="AA35" s="53"/>
      <c r="AB35" s="53"/>
      <c r="AC35" s="53"/>
    </row>
    <row r="36" spans="1:29" ht="20.149999999999999" customHeight="1" x14ac:dyDescent="0.55000000000000004">
      <c r="A36" s="176"/>
      <c r="B36" s="216" t="s">
        <v>25</v>
      </c>
      <c r="C36" s="217"/>
      <c r="D36" s="218"/>
      <c r="E36" s="74" t="s">
        <v>12</v>
      </c>
      <c r="F36" s="178">
        <f>IF('記入例（室内機）'!F$20=Sheet2!$A$2,IFERROR($S$14*F25*'記入例（室内機）'!F26*'記入例（室内機）'!F30,""),IF('記入例（室内機）'!F$20=Sheet2!$A$3,IFERROR($S$14*F25*'記入例（室内機）'!F26*'記入例（室内機）'!F28/'記入例（室内機）'!F32,""),""))</f>
        <v>140</v>
      </c>
      <c r="G36" s="178"/>
      <c r="H36" s="178"/>
      <c r="I36" s="178"/>
      <c r="J36" s="178">
        <f>IF('記入例（室内機）'!J$20=Sheet2!$A$2,IFERROR($S$14*J25*'記入例（室内機）'!J26*'記入例（室内機）'!J30,""),IF('記入例（室内機）'!J$20=Sheet2!$A$3,IFERROR($S$14*J25*'記入例（室内機）'!J26*'記入例（室内機）'!J28/'記入例（室内機）'!J32,""),""))</f>
        <v>144</v>
      </c>
      <c r="K36" s="178"/>
      <c r="L36" s="178"/>
      <c r="M36" s="178"/>
      <c r="N36" s="178">
        <f>IF('記入例（室内機）'!N$20=Sheet2!$A$2,IFERROR($S$14*N25*'記入例（室内機）'!N26*'記入例（室内機）'!N30,""),IF('記入例（室内機）'!N$20=Sheet2!$A$3,IFERROR($S$14*N25*'記入例（室内機）'!N26*'記入例（室内機）'!N28/'記入例（室内機）'!N32,""),""))</f>
        <v>112.00000000000001</v>
      </c>
      <c r="O36" s="178"/>
      <c r="P36" s="178"/>
      <c r="Q36" s="178"/>
      <c r="R36" s="178">
        <f>IF('記入例（室内機）'!R$20=Sheet2!$A$2,IFERROR($S$14*R25*'記入例（室内機）'!R26*'記入例（室内機）'!R30,""),IF('記入例（室内機）'!R$20=Sheet2!$A$3,IFERROR($S$14*R25*'記入例（室内機）'!R26*'記入例（室内機）'!R28/'記入例（室内機）'!R32,""),""))</f>
        <v>0</v>
      </c>
      <c r="S36" s="178"/>
      <c r="T36" s="178"/>
      <c r="U36" s="178"/>
      <c r="V36" s="178">
        <f>IF('記入例（室内機）'!V$20=Sheet2!$A$2,IFERROR($S$14*V25*'記入例（室内機）'!V26*'記入例（室内機）'!V30,""),IF('記入例（室内機）'!V$20=Sheet2!$A$3,IFERROR($S$14*V25*'記入例（室内機）'!V26*'記入例（室内機）'!V28/'記入例（室内機）'!V32,""),""))</f>
        <v>0</v>
      </c>
      <c r="W36" s="178"/>
      <c r="X36" s="178"/>
      <c r="Y36" s="178"/>
      <c r="AA36" s="53"/>
      <c r="AB36" s="53"/>
      <c r="AC36" s="53"/>
    </row>
    <row r="37" spans="1:29" ht="20.149999999999999" customHeight="1" x14ac:dyDescent="0.55000000000000004">
      <c r="A37" s="176"/>
      <c r="B37" s="210" t="s">
        <v>29</v>
      </c>
      <c r="C37" s="211"/>
      <c r="D37" s="212"/>
      <c r="E37" s="74" t="s">
        <v>13</v>
      </c>
      <c r="F37" s="178">
        <f>IF('記入例（室内機）'!F$20=Sheet2!$A$2,IFERROR($S$15*F25*'記入例（室内機）'!F27*'記入例（室内機）'!F31,""),IF('記入例（室内機）'!F$20=Sheet2!$A$3,IFERROR($S$15*F25*'記入例（室内機）'!F27*'記入例（室内機）'!F29/'記入例（室内機）'!F32,""),""))</f>
        <v>189</v>
      </c>
      <c r="G37" s="178"/>
      <c r="H37" s="178"/>
      <c r="I37" s="178"/>
      <c r="J37" s="178">
        <f>IF('記入例（室内機）'!J$20=Sheet2!$A$2,IFERROR($S$15*J25*'記入例（室内機）'!J27*'記入例（室内機）'!J31,""),IF('記入例（室内機）'!J$20=Sheet2!$A$3,IFERROR($S$15*J25*'記入例（室内機）'!J27*'記入例（室内機）'!J29/'記入例（室内機）'!J32,""),""))</f>
        <v>252</v>
      </c>
      <c r="K37" s="178"/>
      <c r="L37" s="178"/>
      <c r="M37" s="178"/>
      <c r="N37" s="178">
        <f>IF('記入例（室内機）'!N$20=Sheet2!$A$2,IFERROR($S$15*N25*'記入例（室内機）'!N27*'記入例（室内機）'!N31,""),IF('記入例（室内機）'!N$20=Sheet2!$A$3,IFERROR($S$15*N25*'記入例（室内機）'!N27*'記入例（室内機）'!N29/'記入例（室内機）'!N32,""),""))</f>
        <v>147</v>
      </c>
      <c r="O37" s="178"/>
      <c r="P37" s="178"/>
      <c r="Q37" s="178"/>
      <c r="R37" s="178">
        <f>IF('記入例（室内機）'!R$20=Sheet2!$A$2,IFERROR($S$15*R25*'記入例（室内機）'!R27*'記入例（室内機）'!R31,""),IF('記入例（室内機）'!R$20=Sheet2!$A$3,IFERROR($S$15*R25*'記入例（室内機）'!R27*'記入例（室内機）'!R29/'記入例（室内機）'!R32,""),""))</f>
        <v>0</v>
      </c>
      <c r="S37" s="178"/>
      <c r="T37" s="178"/>
      <c r="U37" s="178"/>
      <c r="V37" s="178">
        <f>IF('記入例（室内機）'!V$20=Sheet2!$A$2,IFERROR($S$15*V25*'記入例（室内機）'!V27*'記入例（室内機）'!V31,""),IF('記入例（室内機）'!V$20=Sheet2!$A$3,IFERROR($S$15*V25*'記入例（室内機）'!V27*'記入例（室内機）'!V29/'記入例（室内機）'!V32,""),""))</f>
        <v>0</v>
      </c>
      <c r="W37" s="178"/>
      <c r="X37" s="178"/>
      <c r="Y37" s="178"/>
      <c r="AA37" s="53"/>
      <c r="AB37" s="53"/>
      <c r="AC37" s="53"/>
    </row>
    <row r="38" spans="1:29" ht="20.149999999999999" customHeight="1" x14ac:dyDescent="0.55000000000000004">
      <c r="A38" s="176"/>
      <c r="B38" s="213"/>
      <c r="C38" s="214"/>
      <c r="D38" s="215"/>
      <c r="E38" s="74" t="s">
        <v>26</v>
      </c>
      <c r="F38" s="178">
        <f>IF(MIN(F36:F37)=0,"",IFERROR(F36+F37,""))</f>
        <v>329</v>
      </c>
      <c r="G38" s="178"/>
      <c r="H38" s="178"/>
      <c r="I38" s="178"/>
      <c r="J38" s="178">
        <f t="shared" ref="J38" si="12">IF(MIN(J36:J37)=0,"",IFERROR(J36+J37,""))</f>
        <v>396</v>
      </c>
      <c r="K38" s="178"/>
      <c r="L38" s="178"/>
      <c r="M38" s="178"/>
      <c r="N38" s="178">
        <f t="shared" ref="N38" si="13">IF(MIN(N36:N37)=0,"",IFERROR(N36+N37,""))</f>
        <v>259</v>
      </c>
      <c r="O38" s="178"/>
      <c r="P38" s="178"/>
      <c r="Q38" s="178"/>
      <c r="R38" s="178" t="str">
        <f t="shared" ref="R38" si="14">IF(MIN(R36:R37)=0,"",IFERROR(R36+R37,""))</f>
        <v/>
      </c>
      <c r="S38" s="178"/>
      <c r="T38" s="178"/>
      <c r="U38" s="178"/>
      <c r="V38" s="178" t="str">
        <f t="shared" ref="V38" si="15">IF(MIN(V36:V37)=0,"",IFERROR(V36+V37,""))</f>
        <v/>
      </c>
      <c r="W38" s="178"/>
      <c r="X38" s="178"/>
      <c r="Y38" s="178"/>
      <c r="AA38" s="53"/>
      <c r="AB38" s="53"/>
      <c r="AC38" s="53"/>
    </row>
    <row r="39" spans="1:29" ht="20.149999999999999" hidden="1" customHeight="1" x14ac:dyDescent="0.55000000000000004">
      <c r="A39" s="177"/>
      <c r="B39" s="206" t="s">
        <v>33</v>
      </c>
      <c r="C39" s="206"/>
      <c r="D39" s="206"/>
      <c r="E39" s="206"/>
      <c r="F39" s="174">
        <f>IFERROR(F38*Sheet2!$B$13,"")</f>
        <v>0.15693299999999999</v>
      </c>
      <c r="G39" s="174"/>
      <c r="H39" s="174"/>
      <c r="I39" s="174"/>
      <c r="J39" s="174">
        <f>IFERROR(J38*Sheet2!$B$13,"")</f>
        <v>0.188892</v>
      </c>
      <c r="K39" s="174"/>
      <c r="L39" s="174"/>
      <c r="M39" s="174"/>
      <c r="N39" s="174">
        <f>IFERROR(N38*Sheet2!$B$13,"")</f>
        <v>0.123543</v>
      </c>
      <c r="O39" s="174"/>
      <c r="P39" s="174"/>
      <c r="Q39" s="174"/>
      <c r="R39" s="174" t="str">
        <f>IFERROR(R38*Sheet2!$B$13,"")</f>
        <v/>
      </c>
      <c r="S39" s="174"/>
      <c r="T39" s="174"/>
      <c r="U39" s="174"/>
      <c r="V39" s="174" t="str">
        <f>IFERROR(V38*Sheet2!$B$13,"")</f>
        <v/>
      </c>
      <c r="W39" s="174"/>
      <c r="X39" s="174"/>
      <c r="Y39" s="174"/>
      <c r="Z39" s="67">
        <f>SUM(F39:Y39)</f>
        <v>0.46936800000000001</v>
      </c>
      <c r="AA39" s="53"/>
      <c r="AB39" s="53"/>
      <c r="AC39" s="53"/>
    </row>
    <row r="40" spans="1:29" ht="20.149999999999999" customHeight="1" x14ac:dyDescent="0.55000000000000004">
      <c r="A40" s="175" t="s">
        <v>77</v>
      </c>
      <c r="B40" s="183" t="s">
        <v>88</v>
      </c>
      <c r="C40" s="184"/>
      <c r="D40" s="184"/>
      <c r="E40" s="185"/>
      <c r="F40" s="122" t="s">
        <v>103</v>
      </c>
      <c r="G40" s="122"/>
      <c r="H40" s="122"/>
      <c r="I40" s="122"/>
      <c r="J40" s="122" t="s">
        <v>103</v>
      </c>
      <c r="K40" s="122"/>
      <c r="L40" s="122"/>
      <c r="M40" s="122"/>
      <c r="N40" s="122" t="s">
        <v>103</v>
      </c>
      <c r="O40" s="122"/>
      <c r="P40" s="122"/>
      <c r="Q40" s="122"/>
      <c r="R40" s="122"/>
      <c r="S40" s="122"/>
      <c r="T40" s="122"/>
      <c r="U40" s="122"/>
      <c r="V40" s="122"/>
      <c r="W40" s="122"/>
      <c r="X40" s="122"/>
      <c r="Y40" s="122"/>
      <c r="AA40" s="53"/>
      <c r="AB40" s="53"/>
      <c r="AC40" s="53"/>
    </row>
    <row r="41" spans="1:29" ht="20.149999999999999" customHeight="1" x14ac:dyDescent="0.55000000000000004">
      <c r="A41" s="176"/>
      <c r="B41" s="183" t="s">
        <v>18</v>
      </c>
      <c r="C41" s="184"/>
      <c r="D41" s="184"/>
      <c r="E41" s="185"/>
      <c r="F41" s="122" t="s">
        <v>64</v>
      </c>
      <c r="G41" s="122"/>
      <c r="H41" s="122"/>
      <c r="I41" s="122"/>
      <c r="J41" s="122" t="s">
        <v>75</v>
      </c>
      <c r="K41" s="122"/>
      <c r="L41" s="122"/>
      <c r="M41" s="122"/>
      <c r="N41" s="122" t="s">
        <v>105</v>
      </c>
      <c r="O41" s="122"/>
      <c r="P41" s="122"/>
      <c r="Q41" s="122"/>
      <c r="R41" s="122"/>
      <c r="S41" s="122"/>
      <c r="T41" s="122"/>
      <c r="U41" s="122"/>
      <c r="V41" s="122"/>
      <c r="W41" s="122"/>
      <c r="X41" s="122"/>
      <c r="Y41" s="122"/>
      <c r="AA41" s="53"/>
      <c r="AB41" s="53"/>
      <c r="AC41" s="53"/>
    </row>
    <row r="42" spans="1:29" ht="20.149999999999999" customHeight="1" x14ac:dyDescent="0.55000000000000004">
      <c r="A42" s="176"/>
      <c r="B42" s="183" t="s">
        <v>19</v>
      </c>
      <c r="C42" s="184"/>
      <c r="D42" s="184"/>
      <c r="E42" s="185"/>
      <c r="F42" s="126">
        <v>2</v>
      </c>
      <c r="G42" s="126"/>
      <c r="H42" s="126"/>
      <c r="I42" s="126"/>
      <c r="J42" s="126">
        <v>2</v>
      </c>
      <c r="K42" s="126"/>
      <c r="L42" s="126"/>
      <c r="M42" s="126"/>
      <c r="N42" s="126">
        <v>2</v>
      </c>
      <c r="O42" s="126"/>
      <c r="P42" s="126"/>
      <c r="Q42" s="126"/>
      <c r="R42" s="126"/>
      <c r="S42" s="126"/>
      <c r="T42" s="126"/>
      <c r="U42" s="126"/>
      <c r="V42" s="126"/>
      <c r="W42" s="126"/>
      <c r="X42" s="126"/>
      <c r="Y42" s="126"/>
      <c r="AA42" s="53"/>
      <c r="AB42" s="53"/>
      <c r="AC42" s="53"/>
    </row>
    <row r="43" spans="1:29" ht="20.149999999999999" customHeight="1" x14ac:dyDescent="0.55000000000000004">
      <c r="A43" s="176"/>
      <c r="B43" s="186" t="s">
        <v>60</v>
      </c>
      <c r="C43" s="187"/>
      <c r="D43" s="188"/>
      <c r="E43" s="74" t="s">
        <v>12</v>
      </c>
      <c r="F43" s="121">
        <f>F26</f>
        <v>10</v>
      </c>
      <c r="G43" s="121"/>
      <c r="H43" s="121"/>
      <c r="I43" s="121"/>
      <c r="J43" s="121">
        <f t="shared" ref="J43" si="16">J26</f>
        <v>8</v>
      </c>
      <c r="K43" s="121"/>
      <c r="L43" s="121"/>
      <c r="M43" s="121"/>
      <c r="N43" s="121">
        <f t="shared" ref="N43" si="17">N26</f>
        <v>8</v>
      </c>
      <c r="O43" s="121"/>
      <c r="P43" s="121"/>
      <c r="Q43" s="121"/>
      <c r="R43" s="121">
        <f t="shared" ref="R43" si="18">R26</f>
        <v>0</v>
      </c>
      <c r="S43" s="121"/>
      <c r="T43" s="121"/>
      <c r="U43" s="121"/>
      <c r="V43" s="121">
        <f t="shared" ref="V43" si="19">V26</f>
        <v>0</v>
      </c>
      <c r="W43" s="121"/>
      <c r="X43" s="121"/>
      <c r="Y43" s="121"/>
      <c r="AA43" s="53"/>
      <c r="AB43" s="53"/>
      <c r="AC43" s="53"/>
    </row>
    <row r="44" spans="1:29" ht="20.149999999999999" customHeight="1" x14ac:dyDescent="0.55000000000000004">
      <c r="A44" s="176"/>
      <c r="B44" s="190" t="s">
        <v>27</v>
      </c>
      <c r="C44" s="191"/>
      <c r="D44" s="192"/>
      <c r="E44" s="74" t="s">
        <v>13</v>
      </c>
      <c r="F44" s="121">
        <f>F27</f>
        <v>10</v>
      </c>
      <c r="G44" s="121"/>
      <c r="H44" s="121"/>
      <c r="I44" s="121"/>
      <c r="J44" s="121">
        <f t="shared" ref="J44" si="20">J27</f>
        <v>8</v>
      </c>
      <c r="K44" s="121"/>
      <c r="L44" s="121"/>
      <c r="M44" s="121"/>
      <c r="N44" s="121">
        <f t="shared" ref="N44" si="21">N27</f>
        <v>10</v>
      </c>
      <c r="O44" s="121"/>
      <c r="P44" s="121"/>
      <c r="Q44" s="121"/>
      <c r="R44" s="121">
        <f t="shared" ref="R44" si="22">R27</f>
        <v>0</v>
      </c>
      <c r="S44" s="121"/>
      <c r="T44" s="121"/>
      <c r="U44" s="121"/>
      <c r="V44" s="121">
        <f t="shared" ref="V44" si="23">V27</f>
        <v>0</v>
      </c>
      <c r="W44" s="121"/>
      <c r="X44" s="121"/>
      <c r="Y44" s="121"/>
      <c r="AA44" s="53"/>
      <c r="AB44" s="53"/>
      <c r="AC44" s="53"/>
    </row>
    <row r="45" spans="1:29" ht="20.149999999999999" customHeight="1" x14ac:dyDescent="0.55000000000000004">
      <c r="A45" s="176"/>
      <c r="B45" s="186" t="s">
        <v>22</v>
      </c>
      <c r="C45" s="187"/>
      <c r="D45" s="188"/>
      <c r="E45" s="74" t="s">
        <v>12</v>
      </c>
      <c r="F45" s="120">
        <v>8</v>
      </c>
      <c r="G45" s="120"/>
      <c r="H45" s="120"/>
      <c r="I45" s="120"/>
      <c r="J45" s="120">
        <v>11</v>
      </c>
      <c r="K45" s="120"/>
      <c r="L45" s="120"/>
      <c r="M45" s="120"/>
      <c r="N45" s="120">
        <v>7</v>
      </c>
      <c r="O45" s="120"/>
      <c r="P45" s="120"/>
      <c r="Q45" s="120"/>
      <c r="R45" s="120"/>
      <c r="S45" s="120"/>
      <c r="T45" s="120"/>
      <c r="U45" s="120"/>
      <c r="V45" s="120"/>
      <c r="W45" s="120"/>
      <c r="X45" s="120"/>
      <c r="Y45" s="120"/>
      <c r="AA45" s="53"/>
      <c r="AB45" s="53"/>
      <c r="AC45" s="53"/>
    </row>
    <row r="46" spans="1:29" ht="20.149999999999999" customHeight="1" x14ac:dyDescent="0.55000000000000004">
      <c r="A46" s="176"/>
      <c r="B46" s="190" t="s">
        <v>28</v>
      </c>
      <c r="C46" s="191"/>
      <c r="D46" s="192"/>
      <c r="E46" s="74" t="s">
        <v>13</v>
      </c>
      <c r="F46" s="120">
        <v>9</v>
      </c>
      <c r="G46" s="120"/>
      <c r="H46" s="120"/>
      <c r="I46" s="120"/>
      <c r="J46" s="120">
        <v>13</v>
      </c>
      <c r="K46" s="120"/>
      <c r="L46" s="120"/>
      <c r="M46" s="120"/>
      <c r="N46" s="120">
        <v>8</v>
      </c>
      <c r="O46" s="120"/>
      <c r="P46" s="120"/>
      <c r="Q46" s="120"/>
      <c r="R46" s="120"/>
      <c r="S46" s="120"/>
      <c r="T46" s="120"/>
      <c r="U46" s="120"/>
      <c r="V46" s="120"/>
      <c r="W46" s="120"/>
      <c r="X46" s="120"/>
      <c r="Y46" s="120"/>
      <c r="AA46" s="53"/>
      <c r="AB46" s="53"/>
      <c r="AC46" s="53"/>
    </row>
    <row r="47" spans="1:29" ht="20.149999999999999" customHeight="1" x14ac:dyDescent="0.55000000000000004">
      <c r="A47" s="176"/>
      <c r="B47" s="186" t="s">
        <v>34</v>
      </c>
      <c r="C47" s="187"/>
      <c r="D47" s="188"/>
      <c r="E47" s="74" t="s">
        <v>12</v>
      </c>
      <c r="F47" s="119">
        <v>0.08</v>
      </c>
      <c r="G47" s="119"/>
      <c r="H47" s="119"/>
      <c r="I47" s="119"/>
      <c r="J47" s="119">
        <v>0.1</v>
      </c>
      <c r="K47" s="119"/>
      <c r="L47" s="119"/>
      <c r="M47" s="119"/>
      <c r="N47" s="119">
        <v>0.08</v>
      </c>
      <c r="O47" s="119"/>
      <c r="P47" s="119"/>
      <c r="Q47" s="119"/>
      <c r="R47" s="119"/>
      <c r="S47" s="119"/>
      <c r="T47" s="119"/>
      <c r="U47" s="119"/>
      <c r="V47" s="119"/>
      <c r="W47" s="119"/>
      <c r="X47" s="119"/>
      <c r="Y47" s="119"/>
      <c r="AA47" s="53"/>
      <c r="AB47" s="53"/>
      <c r="AC47" s="53"/>
    </row>
    <row r="48" spans="1:29" ht="20.149999999999999" customHeight="1" x14ac:dyDescent="0.55000000000000004">
      <c r="A48" s="176"/>
      <c r="B48" s="190" t="s">
        <v>28</v>
      </c>
      <c r="C48" s="191"/>
      <c r="D48" s="192"/>
      <c r="E48" s="74" t="s">
        <v>13</v>
      </c>
      <c r="F48" s="119">
        <v>0.1</v>
      </c>
      <c r="G48" s="119"/>
      <c r="H48" s="119"/>
      <c r="I48" s="119"/>
      <c r="J48" s="119">
        <v>0.17</v>
      </c>
      <c r="K48" s="119"/>
      <c r="L48" s="119"/>
      <c r="M48" s="119"/>
      <c r="N48" s="119">
        <v>0.11</v>
      </c>
      <c r="O48" s="119"/>
      <c r="P48" s="119"/>
      <c r="Q48" s="119"/>
      <c r="R48" s="119"/>
      <c r="S48" s="119"/>
      <c r="T48" s="119"/>
      <c r="U48" s="119"/>
      <c r="V48" s="119"/>
      <c r="W48" s="119"/>
      <c r="X48" s="119"/>
      <c r="Y48" s="119"/>
      <c r="AA48" s="53"/>
      <c r="AB48" s="53"/>
      <c r="AC48" s="53"/>
    </row>
    <row r="49" spans="1:29" ht="20.149999999999999" hidden="1" customHeight="1" x14ac:dyDescent="0.55000000000000004">
      <c r="A49" s="176"/>
      <c r="B49" s="183" t="s">
        <v>23</v>
      </c>
      <c r="C49" s="184"/>
      <c r="D49" s="184"/>
      <c r="E49" s="185"/>
      <c r="F49" s="264"/>
      <c r="G49" s="264"/>
      <c r="H49" s="264"/>
      <c r="I49" s="264"/>
      <c r="J49" s="264"/>
      <c r="K49" s="264"/>
      <c r="L49" s="264"/>
      <c r="M49" s="264"/>
      <c r="N49" s="264"/>
      <c r="O49" s="264"/>
      <c r="P49" s="264"/>
      <c r="Q49" s="264"/>
      <c r="R49" s="264"/>
      <c r="S49" s="264"/>
      <c r="T49" s="264"/>
      <c r="U49" s="264"/>
      <c r="V49" s="264"/>
      <c r="W49" s="264"/>
      <c r="X49" s="264"/>
      <c r="Y49" s="264"/>
      <c r="AA49" s="53"/>
      <c r="AB49" s="53"/>
      <c r="AC49" s="53"/>
    </row>
    <row r="50" spans="1:29" ht="20.149999999999999" hidden="1" customHeight="1" x14ac:dyDescent="0.55000000000000004">
      <c r="A50" s="176"/>
      <c r="B50" s="216" t="s">
        <v>24</v>
      </c>
      <c r="C50" s="217"/>
      <c r="D50" s="218"/>
      <c r="E50" s="74" t="s">
        <v>12</v>
      </c>
      <c r="F50" s="174">
        <f t="shared" ref="F50:F51" si="24">IFERROR(IF(F47&gt;0,F45/F47,""),"")</f>
        <v>100</v>
      </c>
      <c r="G50" s="174"/>
      <c r="H50" s="174"/>
      <c r="I50" s="174"/>
      <c r="J50" s="174">
        <f t="shared" ref="J50:V51" si="25">IFERROR(IF(J47&gt;0,J45/J47,""),"")</f>
        <v>110</v>
      </c>
      <c r="K50" s="174"/>
      <c r="L50" s="174"/>
      <c r="M50" s="174"/>
      <c r="N50" s="174">
        <f t="shared" si="25"/>
        <v>87.5</v>
      </c>
      <c r="O50" s="174"/>
      <c r="P50" s="174"/>
      <c r="Q50" s="174"/>
      <c r="R50" s="174" t="str">
        <f t="shared" si="25"/>
        <v/>
      </c>
      <c r="S50" s="174"/>
      <c r="T50" s="174"/>
      <c r="U50" s="174"/>
      <c r="V50" s="174" t="str">
        <f t="shared" si="25"/>
        <v/>
      </c>
      <c r="W50" s="174"/>
      <c r="X50" s="174"/>
      <c r="Y50" s="174"/>
      <c r="AA50" s="53"/>
      <c r="AB50" s="53"/>
      <c r="AC50" s="53"/>
    </row>
    <row r="51" spans="1:29" ht="20.149999999999999" hidden="1" customHeight="1" x14ac:dyDescent="0.55000000000000004">
      <c r="A51" s="176"/>
      <c r="B51" s="219"/>
      <c r="C51" s="220"/>
      <c r="D51" s="221"/>
      <c r="E51" s="74" t="s">
        <v>13</v>
      </c>
      <c r="F51" s="174">
        <f t="shared" si="24"/>
        <v>90</v>
      </c>
      <c r="G51" s="174"/>
      <c r="H51" s="174"/>
      <c r="I51" s="174"/>
      <c r="J51" s="174">
        <f t="shared" si="25"/>
        <v>76.470588235294116</v>
      </c>
      <c r="K51" s="174"/>
      <c r="L51" s="174"/>
      <c r="M51" s="174"/>
      <c r="N51" s="174">
        <f t="shared" si="25"/>
        <v>72.727272727272734</v>
      </c>
      <c r="O51" s="174"/>
      <c r="P51" s="174"/>
      <c r="Q51" s="174"/>
      <c r="R51" s="174" t="str">
        <f t="shared" si="25"/>
        <v/>
      </c>
      <c r="S51" s="174"/>
      <c r="T51" s="174"/>
      <c r="U51" s="174"/>
      <c r="V51" s="174" t="str">
        <f t="shared" si="25"/>
        <v/>
      </c>
      <c r="W51" s="174"/>
      <c r="X51" s="174"/>
      <c r="Y51" s="174"/>
      <c r="AA51" s="53"/>
      <c r="AB51" s="53"/>
      <c r="AC51" s="53"/>
    </row>
    <row r="52" spans="1:29" ht="20.149999999999999" hidden="1" customHeight="1" x14ac:dyDescent="0.55000000000000004">
      <c r="A52" s="176"/>
      <c r="B52" s="222"/>
      <c r="C52" s="223"/>
      <c r="D52" s="224"/>
      <c r="E52" s="74" t="s">
        <v>111</v>
      </c>
      <c r="F52" s="174">
        <f>IF(MIN(F50:F51)=0,"",IFERROR((F50+F51)/2,""))</f>
        <v>95</v>
      </c>
      <c r="G52" s="174"/>
      <c r="H52" s="174"/>
      <c r="I52" s="174"/>
      <c r="J52" s="174">
        <f t="shared" ref="J52" si="26">IF(MIN(J50:J51)=0,"",IFERROR((J50+J51)/2,""))</f>
        <v>93.235294117647058</v>
      </c>
      <c r="K52" s="174"/>
      <c r="L52" s="174"/>
      <c r="M52" s="174"/>
      <c r="N52" s="174">
        <f t="shared" ref="N52" si="27">IF(MIN(N50:N51)=0,"",IFERROR((N50+N51)/2,""))</f>
        <v>80.113636363636374</v>
      </c>
      <c r="O52" s="174"/>
      <c r="P52" s="174"/>
      <c r="Q52" s="174"/>
      <c r="R52" s="174" t="str">
        <f t="shared" ref="R52" si="28">IF(MIN(R50:R51)=0,"",IFERROR((R50+R51)/2,""))</f>
        <v/>
      </c>
      <c r="S52" s="174"/>
      <c r="T52" s="174"/>
      <c r="U52" s="174"/>
      <c r="V52" s="174" t="str">
        <f t="shared" ref="V52" si="29">IF(MIN(V50:V51)=0,"",IFERROR((V50+V51)/2,""))</f>
        <v/>
      </c>
      <c r="W52" s="174"/>
      <c r="X52" s="174"/>
      <c r="Y52" s="174"/>
      <c r="AA52" s="53"/>
      <c r="AB52" s="53"/>
      <c r="AC52" s="53"/>
    </row>
    <row r="53" spans="1:29" ht="20.149999999999999" customHeight="1" x14ac:dyDescent="0.55000000000000004">
      <c r="A53" s="176"/>
      <c r="B53" s="186" t="s">
        <v>25</v>
      </c>
      <c r="C53" s="187"/>
      <c r="D53" s="188"/>
      <c r="E53" s="74" t="s">
        <v>12</v>
      </c>
      <c r="F53" s="178">
        <f>IF('記入例（室内機）'!F$20=Sheet2!$A$2,IFERROR($S$14*F42*'記入例（室内機）'!F43*'記入例（室内機）'!F47,""),IF('記入例（室内機）'!F$20=Sheet2!$A$3,IFERROR($S$14*F42*'記入例（室内機）'!F43*'記入例（室内機）'!F45/'記入例（室内機）'!F49,""),""))</f>
        <v>160</v>
      </c>
      <c r="G53" s="178"/>
      <c r="H53" s="178"/>
      <c r="I53" s="178"/>
      <c r="J53" s="178">
        <f>IF('記入例（室内機）'!J$20=Sheet2!$A$2,IFERROR($S$14*J42*'記入例（室内機）'!J43*'記入例（室内機）'!J47,""),IF('記入例（室内機）'!J$20=Sheet2!$A$3,IFERROR($S$14*J42*'記入例（室内機）'!J43*'記入例（室内機）'!J45/'記入例（室内機）'!J49,""),""))</f>
        <v>160</v>
      </c>
      <c r="K53" s="178"/>
      <c r="L53" s="178"/>
      <c r="M53" s="178"/>
      <c r="N53" s="178">
        <f>IF('記入例（室内機）'!N$20=Sheet2!$A$2,IFERROR($S$14*N42*'記入例（室内機）'!N43*'記入例（室内機）'!N47,""),IF('記入例（室内機）'!N$20=Sheet2!$A$3,IFERROR($S$14*N42*'記入例（室内機）'!N43*'記入例（室内機）'!N45/'記入例（室内機）'!N49,""),""))</f>
        <v>128</v>
      </c>
      <c r="O53" s="178"/>
      <c r="P53" s="178"/>
      <c r="Q53" s="178"/>
      <c r="R53" s="178">
        <f>IF('記入例（室内機）'!R$20=Sheet2!$A$2,IFERROR($S$14*R42*'記入例（室内機）'!R43*'記入例（室内機）'!R47,""),IF('記入例（室内機）'!R$20=Sheet2!$A$3,IFERROR($S$14*R42*'記入例（室内機）'!R43*'記入例（室内機）'!R45/'記入例（室内機）'!R49,""),""))</f>
        <v>0</v>
      </c>
      <c r="S53" s="178"/>
      <c r="T53" s="178"/>
      <c r="U53" s="178"/>
      <c r="V53" s="178">
        <f>IF('記入例（室内機）'!V$20=Sheet2!$A$2,IFERROR($S$14*V42*'記入例（室内機）'!V43*'記入例（室内機）'!V47,""),IF('記入例（室内機）'!V$20=Sheet2!$A$3,IFERROR($S$14*V42*'記入例（室内機）'!V43*'記入例（室内機）'!V45/'記入例（室内機）'!V49,""),""))</f>
        <v>0</v>
      </c>
      <c r="W53" s="178"/>
      <c r="X53" s="178"/>
      <c r="Y53" s="178"/>
      <c r="AA53" s="53"/>
      <c r="AB53" s="53"/>
      <c r="AC53" s="53"/>
    </row>
    <row r="54" spans="1:29" ht="20.149999999999999" customHeight="1" x14ac:dyDescent="0.55000000000000004">
      <c r="A54" s="176"/>
      <c r="B54" s="225" t="s">
        <v>29</v>
      </c>
      <c r="C54" s="226"/>
      <c r="D54" s="227"/>
      <c r="E54" s="74" t="s">
        <v>13</v>
      </c>
      <c r="F54" s="178">
        <f>IF('記入例（室内機）'!F$20=Sheet2!$A$2,IFERROR($S$15*F42*'記入例（室内機）'!F44*'記入例（室内機）'!F48,""),IF('記入例（室内機）'!F$20=Sheet2!$A$3,IFERROR($S$15*F42*'記入例（室内機）'!F44*'記入例（室内機）'!F46/'記入例（室内機）'!F49,""),""))</f>
        <v>210</v>
      </c>
      <c r="G54" s="178"/>
      <c r="H54" s="178"/>
      <c r="I54" s="178"/>
      <c r="J54" s="178">
        <f>IF('記入例（室内機）'!J$20=Sheet2!$A$2,IFERROR($S$15*J42*'記入例（室内機）'!J44*'記入例（室内機）'!J48,""),IF('記入例（室内機）'!J$20=Sheet2!$A$3,IFERROR($S$15*J42*'記入例（室内機）'!J44*'記入例（室内機）'!J46/'記入例（室内機）'!J49,""),""))</f>
        <v>285.60000000000002</v>
      </c>
      <c r="K54" s="178"/>
      <c r="L54" s="178"/>
      <c r="M54" s="178"/>
      <c r="N54" s="178">
        <f>IF('記入例（室内機）'!N$20=Sheet2!$A$2,IFERROR($S$15*N42*'記入例（室内機）'!N44*'記入例（室内機）'!N48,""),IF('記入例（室内機）'!N$20=Sheet2!$A$3,IFERROR($S$15*N42*'記入例（室内機）'!N44*'記入例（室内機）'!N46/'記入例（室内機）'!N49,""),""))</f>
        <v>231</v>
      </c>
      <c r="O54" s="178"/>
      <c r="P54" s="178"/>
      <c r="Q54" s="178"/>
      <c r="R54" s="178">
        <f>IF('記入例（室内機）'!R$20=Sheet2!$A$2,IFERROR($S$15*R42*'記入例（室内機）'!R44*'記入例（室内機）'!R48,""),IF('記入例（室内機）'!R$20=Sheet2!$A$3,IFERROR($S$15*R42*'記入例（室内機）'!R44*'記入例（室内機）'!R46/'記入例（室内機）'!R49,""),""))</f>
        <v>0</v>
      </c>
      <c r="S54" s="178"/>
      <c r="T54" s="178"/>
      <c r="U54" s="178"/>
      <c r="V54" s="178">
        <f>IF('記入例（室内機）'!V$20=Sheet2!$A$2,IFERROR($S$15*V42*'記入例（室内機）'!V44*'記入例（室内機）'!V48,""),IF('記入例（室内機）'!V$20=Sheet2!$A$3,IFERROR($S$15*V42*'記入例（室内機）'!V44*'記入例（室内機）'!V46/'記入例（室内機）'!V49,""),""))</f>
        <v>0</v>
      </c>
      <c r="W54" s="178"/>
      <c r="X54" s="178"/>
      <c r="Y54" s="178"/>
      <c r="AA54" s="53"/>
      <c r="AB54" s="53"/>
      <c r="AC54" s="53"/>
    </row>
    <row r="55" spans="1:29" ht="20.149999999999999" customHeight="1" x14ac:dyDescent="0.55000000000000004">
      <c r="A55" s="177"/>
      <c r="B55" s="190"/>
      <c r="C55" s="191"/>
      <c r="D55" s="192"/>
      <c r="E55" s="74" t="s">
        <v>26</v>
      </c>
      <c r="F55" s="178">
        <f>IF(MIN(F53:F54)=0,"",IFERROR(F53+F54,""))</f>
        <v>370</v>
      </c>
      <c r="G55" s="178"/>
      <c r="H55" s="178"/>
      <c r="I55" s="178"/>
      <c r="J55" s="178">
        <f t="shared" ref="J55" si="30">IF(MIN(J53:J54)=0,"",IFERROR(J53+J54,""))</f>
        <v>445.6</v>
      </c>
      <c r="K55" s="178"/>
      <c r="L55" s="178"/>
      <c r="M55" s="178"/>
      <c r="N55" s="178">
        <f t="shared" ref="N55" si="31">IF(MIN(N53:N54)=0,"",IFERROR(N53+N54,""))</f>
        <v>359</v>
      </c>
      <c r="O55" s="178"/>
      <c r="P55" s="178"/>
      <c r="Q55" s="178"/>
      <c r="R55" s="178" t="str">
        <f t="shared" ref="R55" si="32">IF(MIN(R53:R54)=0,"",IFERROR(R53+R54,""))</f>
        <v/>
      </c>
      <c r="S55" s="178"/>
      <c r="T55" s="178"/>
      <c r="U55" s="178"/>
      <c r="V55" s="178" t="str">
        <f t="shared" ref="V55" si="33">IF(MIN(V53:V54)=0,"",IFERROR(V53+V54,""))</f>
        <v/>
      </c>
      <c r="W55" s="178"/>
      <c r="X55" s="178"/>
      <c r="Y55" s="178"/>
      <c r="AA55" s="53"/>
      <c r="AB55" s="53"/>
      <c r="AC55" s="53"/>
    </row>
    <row r="56" spans="1:29" ht="20.149999999999999" hidden="1" customHeight="1" x14ac:dyDescent="0.55000000000000004">
      <c r="A56" s="97"/>
      <c r="B56" s="207" t="s">
        <v>33</v>
      </c>
      <c r="C56" s="208"/>
      <c r="D56" s="208"/>
      <c r="E56" s="209"/>
      <c r="F56" s="174">
        <f>IFERROR(F55*Sheet2!$B$13,"")</f>
        <v>0.17649000000000001</v>
      </c>
      <c r="G56" s="174"/>
      <c r="H56" s="174"/>
      <c r="I56" s="174"/>
      <c r="J56" s="174">
        <f>IFERROR(J55*Sheet2!$B$13,"")</f>
        <v>0.2125512</v>
      </c>
      <c r="K56" s="174"/>
      <c r="L56" s="174"/>
      <c r="M56" s="174"/>
      <c r="N56" s="174">
        <f>IFERROR(N55*Sheet2!$B$13,"")</f>
        <v>0.17124300000000001</v>
      </c>
      <c r="O56" s="174"/>
      <c r="P56" s="174"/>
      <c r="Q56" s="174"/>
      <c r="R56" s="174" t="str">
        <f>IFERROR(R55*Sheet2!$B$13,"")</f>
        <v/>
      </c>
      <c r="S56" s="174"/>
      <c r="T56" s="174"/>
      <c r="U56" s="174"/>
      <c r="V56" s="174" t="str">
        <f>IFERROR(V55*Sheet2!$B$13,"")</f>
        <v/>
      </c>
      <c r="W56" s="174"/>
      <c r="X56" s="174"/>
      <c r="Y56" s="174"/>
      <c r="Z56" s="67">
        <f>SUM(F56:Y56)</f>
        <v>0.56028420000000001</v>
      </c>
      <c r="AA56" s="53"/>
      <c r="AB56" s="53"/>
      <c r="AC56" s="53"/>
    </row>
    <row r="57" spans="1:29" ht="30" hidden="1" customHeight="1" x14ac:dyDescent="0.55000000000000004">
      <c r="A57" s="205" t="s">
        <v>35</v>
      </c>
      <c r="B57" s="205"/>
      <c r="C57" s="205"/>
      <c r="D57" s="205"/>
      <c r="E57" s="205"/>
      <c r="F57" s="174">
        <f>IFERROR(IF(AND(F56&gt;0,F39&gt;0)=TRUE,F56-F39,""),"")</f>
        <v>1.9557000000000019E-2</v>
      </c>
      <c r="G57" s="174"/>
      <c r="H57" s="174"/>
      <c r="I57" s="174"/>
      <c r="J57" s="174">
        <f t="shared" ref="J57" si="34">IFERROR(IF(AND(J56&gt;0,J39&gt;0)=TRUE,J56-J39,""),"")</f>
        <v>2.3659199999999991E-2</v>
      </c>
      <c r="K57" s="174"/>
      <c r="L57" s="174"/>
      <c r="M57" s="174"/>
      <c r="N57" s="174">
        <f t="shared" ref="N57" si="35">IFERROR(IF(AND(N56&gt;0,N39&gt;0)=TRUE,N56-N39,""),"")</f>
        <v>4.7700000000000006E-2</v>
      </c>
      <c r="O57" s="174"/>
      <c r="P57" s="174"/>
      <c r="Q57" s="174"/>
      <c r="R57" s="174" t="str">
        <f t="shared" ref="R57" si="36">IFERROR(IF(AND(R56&gt;0,R39&gt;0)=TRUE,R56-R39,""),"")</f>
        <v/>
      </c>
      <c r="S57" s="174"/>
      <c r="T57" s="174"/>
      <c r="U57" s="174"/>
      <c r="V57" s="174" t="str">
        <f t="shared" ref="V57" si="37">IFERROR(IF(AND(V56&gt;0,V39&gt;0)=TRUE,V56-V39,""),"")</f>
        <v/>
      </c>
      <c r="W57" s="174"/>
      <c r="X57" s="174"/>
      <c r="Y57" s="174"/>
      <c r="AA57" s="53"/>
      <c r="AB57" s="53"/>
      <c r="AC57" s="53"/>
    </row>
    <row r="58" spans="1:29" ht="15" customHeight="1" x14ac:dyDescent="0.55000000000000004">
      <c r="AA58" s="53"/>
      <c r="AB58" s="53"/>
      <c r="AC58" s="53"/>
    </row>
    <row r="59" spans="1:29" ht="15" customHeight="1" x14ac:dyDescent="0.55000000000000004">
      <c r="AA59" s="53"/>
      <c r="AB59" s="53"/>
      <c r="AC59" s="53"/>
    </row>
    <row r="60" spans="1:29" ht="15" hidden="1" customHeight="1" thickBot="1" x14ac:dyDescent="0.6">
      <c r="O60" s="5" t="s">
        <v>17</v>
      </c>
    </row>
    <row r="61" spans="1:29" ht="15" hidden="1" customHeight="1" x14ac:dyDescent="0.55000000000000004">
      <c r="O61" s="199" t="s">
        <v>56</v>
      </c>
      <c r="P61" s="200"/>
      <c r="Q61" s="200"/>
      <c r="R61" s="200"/>
      <c r="S61" s="200"/>
      <c r="T61" s="200"/>
      <c r="U61" s="200"/>
      <c r="V61" s="201"/>
      <c r="W61" s="193">
        <f>IF(MIN(Z39:Z56)=0,"",IFERROR(Z56-Z39,""))</f>
        <v>9.0916200000000003E-2</v>
      </c>
      <c r="X61" s="194"/>
      <c r="Y61" s="195"/>
      <c r="AA61" s="53"/>
      <c r="AB61" s="53"/>
      <c r="AC61" s="53"/>
    </row>
    <row r="62" spans="1:29" ht="15" hidden="1" customHeight="1" thickBot="1" x14ac:dyDescent="0.6">
      <c r="O62" s="202"/>
      <c r="P62" s="203"/>
      <c r="Q62" s="203"/>
      <c r="R62" s="203"/>
      <c r="S62" s="203"/>
      <c r="T62" s="203"/>
      <c r="U62" s="203"/>
      <c r="V62" s="204"/>
      <c r="W62" s="196"/>
      <c r="X62" s="197"/>
      <c r="Y62" s="198"/>
      <c r="AA62" s="53"/>
      <c r="AB62" s="53"/>
      <c r="AC62" s="53"/>
    </row>
    <row r="63" spans="1:29" ht="15" hidden="1" customHeight="1" x14ac:dyDescent="0.55000000000000004">
      <c r="O63" s="199" t="s">
        <v>71</v>
      </c>
      <c r="P63" s="200"/>
      <c r="Q63" s="200"/>
      <c r="R63" s="200"/>
      <c r="S63" s="200"/>
      <c r="T63" s="200"/>
      <c r="U63" s="200"/>
      <c r="V63" s="201"/>
      <c r="W63" s="193">
        <f>SUMPRODUCT(F57:Y57,F24:Y24)</f>
        <v>0.84801060000000017</v>
      </c>
      <c r="X63" s="194"/>
      <c r="Y63" s="195"/>
      <c r="AA63" s="53"/>
      <c r="AB63" s="53"/>
      <c r="AC63" s="53"/>
    </row>
    <row r="64" spans="1:29" ht="15" hidden="1" customHeight="1" thickBot="1" x14ac:dyDescent="0.6">
      <c r="O64" s="202"/>
      <c r="P64" s="203"/>
      <c r="Q64" s="203"/>
      <c r="R64" s="203"/>
      <c r="S64" s="203"/>
      <c r="T64" s="203"/>
      <c r="U64" s="203"/>
      <c r="V64" s="204"/>
      <c r="W64" s="196"/>
      <c r="X64" s="197"/>
      <c r="Y64" s="198"/>
      <c r="AA64" s="53"/>
      <c r="AB64" s="53"/>
      <c r="AC64" s="53"/>
    </row>
    <row r="65" spans="27:29" ht="20.149999999999999" customHeight="1" x14ac:dyDescent="0.55000000000000004">
      <c r="AA65" s="53"/>
      <c r="AB65" s="53"/>
      <c r="AC65" s="53"/>
    </row>
    <row r="66" spans="27:29" ht="15" customHeight="1" x14ac:dyDescent="0.55000000000000004">
      <c r="AA66" s="53"/>
      <c r="AB66" s="53"/>
      <c r="AC66" s="53"/>
    </row>
    <row r="67" spans="27:29" ht="15" customHeight="1" x14ac:dyDescent="0.55000000000000004">
      <c r="AA67" s="53"/>
      <c r="AB67" s="53"/>
      <c r="AC67" s="53"/>
    </row>
    <row r="68" spans="27:29" ht="15" customHeight="1" x14ac:dyDescent="0.55000000000000004">
      <c r="AA68" s="53"/>
      <c r="AB68" s="53"/>
      <c r="AC68" s="53"/>
    </row>
    <row r="69" spans="27:29" ht="15" customHeight="1" x14ac:dyDescent="0.55000000000000004">
      <c r="AA69" s="53"/>
      <c r="AB69" s="53"/>
      <c r="AC69" s="53"/>
    </row>
    <row r="70" spans="27:29" ht="15" customHeight="1" x14ac:dyDescent="0.55000000000000004">
      <c r="AA70" s="53"/>
      <c r="AB70" s="53"/>
      <c r="AC70" s="53"/>
    </row>
    <row r="71" spans="27:29" ht="15" customHeight="1" x14ac:dyDescent="0.55000000000000004">
      <c r="AA71" s="53"/>
      <c r="AB71" s="53"/>
      <c r="AC71" s="53"/>
    </row>
    <row r="72" spans="27:29" ht="15" customHeight="1" x14ac:dyDescent="0.55000000000000004">
      <c r="AA72" s="53"/>
      <c r="AB72" s="53"/>
      <c r="AC72" s="53"/>
    </row>
    <row r="73" spans="27:29" ht="15" customHeight="1" x14ac:dyDescent="0.55000000000000004">
      <c r="AA73" s="53"/>
      <c r="AB73" s="53"/>
      <c r="AC73" s="53"/>
    </row>
    <row r="74" spans="27:29" ht="15" customHeight="1" x14ac:dyDescent="0.55000000000000004">
      <c r="AA74" s="53"/>
      <c r="AB74" s="53"/>
      <c r="AC74" s="53"/>
    </row>
  </sheetData>
  <sheetProtection algorithmName="SHA-512" hashValue="RZRAwJa7Aiwgtx8ZRgjc2kwMt/B8SFXQnphSnDRCoWHneitA7w264HXDXp0XqRt3vdlR0WrHsXFTyJKtg0gaCw==" saltValue="gtSP2vC/i90IIQx7ba0ENg==" spinCount="100000" sheet="1" selectLockedCells="1"/>
  <mergeCells count="246">
    <mergeCell ref="A57:E57"/>
    <mergeCell ref="B39:E39"/>
    <mergeCell ref="A21:A39"/>
    <mergeCell ref="B21:E21"/>
    <mergeCell ref="B56:E56"/>
    <mergeCell ref="B50:D52"/>
    <mergeCell ref="B53:D53"/>
    <mergeCell ref="B54:D55"/>
    <mergeCell ref="B25:E25"/>
    <mergeCell ref="B24:E24"/>
    <mergeCell ref="B30:D30"/>
    <mergeCell ref="B31:D31"/>
    <mergeCell ref="A40:A55"/>
    <mergeCell ref="B23:E23"/>
    <mergeCell ref="B27:D27"/>
    <mergeCell ref="B26:D26"/>
    <mergeCell ref="B29:D29"/>
    <mergeCell ref="B28:D28"/>
    <mergeCell ref="B32:E32"/>
    <mergeCell ref="J26:M26"/>
    <mergeCell ref="N26:Q26"/>
    <mergeCell ref="R26:U26"/>
    <mergeCell ref="V26:Y26"/>
    <mergeCell ref="J27:M27"/>
    <mergeCell ref="N27:Q27"/>
    <mergeCell ref="R27:U27"/>
    <mergeCell ref="V27:Y27"/>
    <mergeCell ref="J28:M28"/>
    <mergeCell ref="N28:Q28"/>
    <mergeCell ref="R28:U28"/>
    <mergeCell ref="V28:Y28"/>
    <mergeCell ref="F34:I34"/>
    <mergeCell ref="J33:M33"/>
    <mergeCell ref="N33:Q33"/>
    <mergeCell ref="R33:U33"/>
    <mergeCell ref="N42:Q42"/>
    <mergeCell ref="R42:U42"/>
    <mergeCell ref="F40:I40"/>
    <mergeCell ref="F41:I41"/>
    <mergeCell ref="F42:I42"/>
    <mergeCell ref="J36:M36"/>
    <mergeCell ref="N36:Q36"/>
    <mergeCell ref="R36:U36"/>
    <mergeCell ref="J39:M39"/>
    <mergeCell ref="N39:Q39"/>
    <mergeCell ref="R39:U39"/>
    <mergeCell ref="V42:Y42"/>
    <mergeCell ref="J43:M43"/>
    <mergeCell ref="B45:D45"/>
    <mergeCell ref="B46:D46"/>
    <mergeCell ref="B47:D47"/>
    <mergeCell ref="B48:D48"/>
    <mergeCell ref="B49:E49"/>
    <mergeCell ref="A18:E18"/>
    <mergeCell ref="A19:E19"/>
    <mergeCell ref="A20:E20"/>
    <mergeCell ref="B40:E40"/>
    <mergeCell ref="B42:E42"/>
    <mergeCell ref="B43:D43"/>
    <mergeCell ref="B44:D44"/>
    <mergeCell ref="F44:I44"/>
    <mergeCell ref="J42:M42"/>
    <mergeCell ref="B33:D35"/>
    <mergeCell ref="B37:D38"/>
    <mergeCell ref="B36:D36"/>
    <mergeCell ref="F35:I35"/>
    <mergeCell ref="F36:I36"/>
    <mergeCell ref="F37:I37"/>
    <mergeCell ref="F38:I38"/>
    <mergeCell ref="F39:I39"/>
    <mergeCell ref="B5:C5"/>
    <mergeCell ref="B6:C6"/>
    <mergeCell ref="B7:C7"/>
    <mergeCell ref="S13:T13"/>
    <mergeCell ref="S14:T14"/>
    <mergeCell ref="S15:T15"/>
    <mergeCell ref="B22:E22"/>
    <mergeCell ref="B41:E41"/>
    <mergeCell ref="F18:I18"/>
    <mergeCell ref="F19:I19"/>
    <mergeCell ref="F20:I20"/>
    <mergeCell ref="F21:I21"/>
    <mergeCell ref="F22:I22"/>
    <mergeCell ref="F23:I23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  <mergeCell ref="F43:I43"/>
    <mergeCell ref="F45:I45"/>
    <mergeCell ref="F46:I46"/>
    <mergeCell ref="F47:I47"/>
    <mergeCell ref="F48:I48"/>
    <mergeCell ref="F49:I49"/>
    <mergeCell ref="F50:I50"/>
    <mergeCell ref="F51:I51"/>
    <mergeCell ref="F52:I52"/>
    <mergeCell ref="F53:I53"/>
    <mergeCell ref="F54:I54"/>
    <mergeCell ref="F55:I55"/>
    <mergeCell ref="F56:I56"/>
    <mergeCell ref="F57:I57"/>
    <mergeCell ref="J18:M18"/>
    <mergeCell ref="N18:Q18"/>
    <mergeCell ref="R18:U18"/>
    <mergeCell ref="V18:Y18"/>
    <mergeCell ref="J19:M19"/>
    <mergeCell ref="N19:Q19"/>
    <mergeCell ref="R19:U19"/>
    <mergeCell ref="V19:Y19"/>
    <mergeCell ref="J20:M20"/>
    <mergeCell ref="N20:Q20"/>
    <mergeCell ref="R20:U20"/>
    <mergeCell ref="V20:Y20"/>
    <mergeCell ref="J21:M21"/>
    <mergeCell ref="N21:Q21"/>
    <mergeCell ref="R21:U21"/>
    <mergeCell ref="V21:Y21"/>
    <mergeCell ref="J22:M22"/>
    <mergeCell ref="N22:Q22"/>
    <mergeCell ref="R22:U22"/>
    <mergeCell ref="V22:Y22"/>
    <mergeCell ref="J24:M24"/>
    <mergeCell ref="N24:Q24"/>
    <mergeCell ref="R24:U24"/>
    <mergeCell ref="V24:Y24"/>
    <mergeCell ref="J25:M25"/>
    <mergeCell ref="N25:Q25"/>
    <mergeCell ref="R25:U25"/>
    <mergeCell ref="V25:Y25"/>
    <mergeCell ref="J23:M23"/>
    <mergeCell ref="N23:Q23"/>
    <mergeCell ref="R23:U23"/>
    <mergeCell ref="V23:Y23"/>
    <mergeCell ref="V29:Y29"/>
    <mergeCell ref="V30:Y30"/>
    <mergeCell ref="J31:M31"/>
    <mergeCell ref="N31:Q31"/>
    <mergeCell ref="R31:U31"/>
    <mergeCell ref="V31:Y31"/>
    <mergeCell ref="J32:M32"/>
    <mergeCell ref="N32:Q32"/>
    <mergeCell ref="R32:U32"/>
    <mergeCell ref="V32:Y32"/>
    <mergeCell ref="J30:M30"/>
    <mergeCell ref="N30:Q30"/>
    <mergeCell ref="R30:U30"/>
    <mergeCell ref="J29:M29"/>
    <mergeCell ref="N29:Q29"/>
    <mergeCell ref="R29:U29"/>
    <mergeCell ref="V33:Y33"/>
    <mergeCell ref="J34:M34"/>
    <mergeCell ref="N34:Q34"/>
    <mergeCell ref="R34:U34"/>
    <mergeCell ref="V34:Y34"/>
    <mergeCell ref="J35:M35"/>
    <mergeCell ref="N35:Q35"/>
    <mergeCell ref="R35:U35"/>
    <mergeCell ref="V35:Y35"/>
    <mergeCell ref="V36:Y36"/>
    <mergeCell ref="J37:M37"/>
    <mergeCell ref="N37:Q37"/>
    <mergeCell ref="R37:U37"/>
    <mergeCell ref="V37:Y37"/>
    <mergeCell ref="J38:M38"/>
    <mergeCell ref="N38:Q38"/>
    <mergeCell ref="R38:U38"/>
    <mergeCell ref="V38:Y38"/>
    <mergeCell ref="V39:Y39"/>
    <mergeCell ref="J40:M40"/>
    <mergeCell ref="N40:Q40"/>
    <mergeCell ref="R40:U40"/>
    <mergeCell ref="V40:Y40"/>
    <mergeCell ref="J41:M41"/>
    <mergeCell ref="N41:Q41"/>
    <mergeCell ref="R41:U41"/>
    <mergeCell ref="V41:Y41"/>
    <mergeCell ref="N43:Q43"/>
    <mergeCell ref="R43:U43"/>
    <mergeCell ref="V43:Y43"/>
    <mergeCell ref="J44:M44"/>
    <mergeCell ref="N44:Q44"/>
    <mergeCell ref="R44:U44"/>
    <mergeCell ref="V44:Y44"/>
    <mergeCell ref="J45:M45"/>
    <mergeCell ref="N45:Q45"/>
    <mergeCell ref="R45:U45"/>
    <mergeCell ref="V45:Y45"/>
    <mergeCell ref="J46:M46"/>
    <mergeCell ref="N46:Q46"/>
    <mergeCell ref="R46:U46"/>
    <mergeCell ref="V46:Y46"/>
    <mergeCell ref="J47:M47"/>
    <mergeCell ref="N47:Q47"/>
    <mergeCell ref="R47:U47"/>
    <mergeCell ref="V47:Y47"/>
    <mergeCell ref="J48:M48"/>
    <mergeCell ref="N48:Q48"/>
    <mergeCell ref="R48:U48"/>
    <mergeCell ref="V48:Y48"/>
    <mergeCell ref="V53:Y53"/>
    <mergeCell ref="J54:M54"/>
    <mergeCell ref="N54:Q54"/>
    <mergeCell ref="R54:U54"/>
    <mergeCell ref="V54:Y54"/>
    <mergeCell ref="J49:M49"/>
    <mergeCell ref="N49:Q49"/>
    <mergeCell ref="R49:U49"/>
    <mergeCell ref="V49:Y49"/>
    <mergeCell ref="J50:M50"/>
    <mergeCell ref="N50:Q50"/>
    <mergeCell ref="R50:U50"/>
    <mergeCell ref="V50:Y50"/>
    <mergeCell ref="J51:M51"/>
    <mergeCell ref="N51:Q51"/>
    <mergeCell ref="R51:U51"/>
    <mergeCell ref="V51:Y51"/>
    <mergeCell ref="J52:M52"/>
    <mergeCell ref="N52:Q52"/>
    <mergeCell ref="R52:U52"/>
    <mergeCell ref="V52:Y52"/>
    <mergeCell ref="J53:M53"/>
    <mergeCell ref="N53:Q53"/>
    <mergeCell ref="R53:U53"/>
    <mergeCell ref="O61:V62"/>
    <mergeCell ref="W61:Y62"/>
    <mergeCell ref="W63:Y64"/>
    <mergeCell ref="O63:V64"/>
    <mergeCell ref="J55:M55"/>
    <mergeCell ref="N55:Q55"/>
    <mergeCell ref="R55:U55"/>
    <mergeCell ref="V55:Y55"/>
    <mergeCell ref="J56:M56"/>
    <mergeCell ref="N56:Q56"/>
    <mergeCell ref="R56:U56"/>
    <mergeCell ref="V56:Y56"/>
    <mergeCell ref="J57:M57"/>
    <mergeCell ref="N57:Q57"/>
    <mergeCell ref="R57:U57"/>
    <mergeCell ref="V57:Y57"/>
  </mergeCells>
  <phoneticPr fontId="1"/>
  <pageMargins left="0.23622047244094491" right="0.23622047244094491" top="0.74803149606299213" bottom="0.74803149606299213" header="0.31496062992125984" footer="0.31496062992125984"/>
  <pageSetup paperSize="8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Sheet2!$A$2:$A$4</xm:f>
          </x14:formula1>
          <xm:sqref>F20 J20 N20 R20 V20</xm:sqref>
        </x14:dataValidation>
        <x14:dataValidation type="list" allowBlank="1" showInputMessage="1" showErrorMessage="1">
          <x14:formula1>
            <xm:f>Sheet2!$A$6:$A$8</xm:f>
          </x14:formula1>
          <xm:sqref>F23 J23 N23 R23 V23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A17"/>
  <sheetViews>
    <sheetView showGridLines="0" workbookViewId="0">
      <selection activeCell="A12" sqref="A12:H17"/>
    </sheetView>
  </sheetViews>
  <sheetFormatPr defaultRowHeight="18" x14ac:dyDescent="0.55000000000000004"/>
  <cols>
    <col min="1" max="1" width="20.58203125" customWidth="1"/>
    <col min="2" max="4" width="12.58203125" customWidth="1"/>
  </cols>
  <sheetData>
    <row r="1" spans="1:27" s="53" customFormat="1" ht="21" customHeight="1" x14ac:dyDescent="0.55000000000000004">
      <c r="A1" s="4" t="s">
        <v>70</v>
      </c>
      <c r="J1" s="101" t="s">
        <v>106</v>
      </c>
      <c r="Y1"/>
      <c r="Z1"/>
      <c r="AA1"/>
    </row>
    <row r="2" spans="1:27" ht="21.5" x14ac:dyDescent="0.55000000000000004">
      <c r="A2" s="66" t="s">
        <v>98</v>
      </c>
      <c r="I2" s="270" t="s">
        <v>115</v>
      </c>
      <c r="J2" s="270"/>
    </row>
    <row r="3" spans="1:27" ht="21.5" x14ac:dyDescent="0.55000000000000004">
      <c r="A3" s="66"/>
    </row>
    <row r="4" spans="1:27" x14ac:dyDescent="0.55000000000000004">
      <c r="C4" s="268" t="s">
        <v>69</v>
      </c>
      <c r="D4" s="268"/>
    </row>
    <row r="5" spans="1:27" x14ac:dyDescent="0.55000000000000004">
      <c r="B5" s="70" t="s">
        <v>61</v>
      </c>
      <c r="C5" s="70" t="s">
        <v>62</v>
      </c>
      <c r="D5" s="70" t="s">
        <v>68</v>
      </c>
    </row>
    <row r="6" spans="1:27" x14ac:dyDescent="0.55000000000000004">
      <c r="A6" s="68" t="s">
        <v>78</v>
      </c>
      <c r="B6" s="69">
        <f>'記入例（室外機）'!Z39</f>
        <v>4.0802022863999996</v>
      </c>
      <c r="C6" s="69">
        <f>'記入例（室内機）'!Z39</f>
        <v>0.46936800000000001</v>
      </c>
      <c r="D6" s="69">
        <f>SUM(B6:C6)</f>
        <v>4.5495702863999998</v>
      </c>
    </row>
    <row r="7" spans="1:27" x14ac:dyDescent="0.55000000000000004">
      <c r="A7" s="68" t="s">
        <v>77</v>
      </c>
      <c r="B7" s="69">
        <f>'記入例（室外機）'!Z56</f>
        <v>6.4463306400000011</v>
      </c>
      <c r="C7" s="69">
        <f>'記入例（室内機）'!Z56</f>
        <v>0.56028420000000001</v>
      </c>
      <c r="D7" s="69">
        <f>SUM(B7:C7)</f>
        <v>7.006614840000001</v>
      </c>
    </row>
    <row r="8" spans="1:27" x14ac:dyDescent="0.55000000000000004">
      <c r="A8" s="87" t="s">
        <v>67</v>
      </c>
      <c r="B8" s="71"/>
      <c r="C8" s="71"/>
      <c r="D8" s="88">
        <f>IF(MIN(D6:D7)=0,"",IFERROR(D7-D6,""))</f>
        <v>2.4570445536000012</v>
      </c>
    </row>
    <row r="9" spans="1:27" ht="28.5" customHeight="1" x14ac:dyDescent="0.65">
      <c r="D9" s="72" t="str">
        <f>IF(D8&lt;=0,"補助事業の要件を満たしていません",IF(D8="","","補助事業の要件を満たしています"))</f>
        <v>補助事業の要件を満たしています</v>
      </c>
    </row>
    <row r="10" spans="1:27" ht="18.5" thickBot="1" x14ac:dyDescent="0.6"/>
    <row r="11" spans="1:27" x14ac:dyDescent="0.55000000000000004">
      <c r="A11" s="260" t="s">
        <v>72</v>
      </c>
      <c r="B11" s="261"/>
      <c r="C11" s="261"/>
      <c r="D11" s="261"/>
      <c r="E11" s="261"/>
      <c r="F11" s="261"/>
      <c r="G11" s="261"/>
      <c r="H11" s="262"/>
    </row>
    <row r="12" spans="1:27" x14ac:dyDescent="0.55000000000000004">
      <c r="A12" s="254"/>
      <c r="B12" s="255"/>
      <c r="C12" s="255"/>
      <c r="D12" s="255"/>
      <c r="E12" s="255"/>
      <c r="F12" s="255"/>
      <c r="G12" s="255"/>
      <c r="H12" s="256"/>
    </row>
    <row r="13" spans="1:27" x14ac:dyDescent="0.55000000000000004">
      <c r="A13" s="254"/>
      <c r="B13" s="255"/>
      <c r="C13" s="255"/>
      <c r="D13" s="255"/>
      <c r="E13" s="255"/>
      <c r="F13" s="255"/>
      <c r="G13" s="255"/>
      <c r="H13" s="256"/>
    </row>
    <row r="14" spans="1:27" x14ac:dyDescent="0.55000000000000004">
      <c r="A14" s="254"/>
      <c r="B14" s="255"/>
      <c r="C14" s="255"/>
      <c r="D14" s="255"/>
      <c r="E14" s="255"/>
      <c r="F14" s="255"/>
      <c r="G14" s="255"/>
      <c r="H14" s="256"/>
    </row>
    <row r="15" spans="1:27" x14ac:dyDescent="0.55000000000000004">
      <c r="A15" s="254"/>
      <c r="B15" s="255"/>
      <c r="C15" s="255"/>
      <c r="D15" s="255"/>
      <c r="E15" s="255"/>
      <c r="F15" s="255"/>
      <c r="G15" s="255"/>
      <c r="H15" s="256"/>
    </row>
    <row r="16" spans="1:27" x14ac:dyDescent="0.55000000000000004">
      <c r="A16" s="254"/>
      <c r="B16" s="255"/>
      <c r="C16" s="255"/>
      <c r="D16" s="255"/>
      <c r="E16" s="255"/>
      <c r="F16" s="255"/>
      <c r="G16" s="255"/>
      <c r="H16" s="256"/>
    </row>
    <row r="17" spans="1:8" ht="18.5" thickBot="1" x14ac:dyDescent="0.6">
      <c r="A17" s="257"/>
      <c r="B17" s="258"/>
      <c r="C17" s="258"/>
      <c r="D17" s="258"/>
      <c r="E17" s="258"/>
      <c r="F17" s="258"/>
      <c r="G17" s="258"/>
      <c r="H17" s="259"/>
    </row>
  </sheetData>
  <sheetProtection algorithmName="SHA-512" hashValue="XEfmLOfxxSBNXuCccARXEEUHiFo0+k33SA26ToWv3kebCSn/sH36H94B8A+Dncl3UFRZHdKzy/LMN8PePEZy9A==" saltValue="sAIxdJ1hXZWOb3Dg9n6RBg==" spinCount="100000" sheet="1" selectLockedCells="1"/>
  <mergeCells count="4">
    <mergeCell ref="C4:D4"/>
    <mergeCell ref="A11:H11"/>
    <mergeCell ref="A12:H17"/>
    <mergeCell ref="I2:J2"/>
  </mergeCells>
  <phoneticPr fontI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0"/>
  <sheetViews>
    <sheetView zoomScale="60" zoomScaleNormal="60" workbookViewId="0">
      <selection activeCell="G6" sqref="G6"/>
    </sheetView>
  </sheetViews>
  <sheetFormatPr defaultColWidth="8.75" defaultRowHeight="14.5" x14ac:dyDescent="0.55000000000000004"/>
  <cols>
    <col min="1" max="1" width="4.5" style="19" bestFit="1" customWidth="1"/>
    <col min="2" max="2" width="17.25" style="49" customWidth="1"/>
    <col min="3" max="3" width="5.25" style="49" bestFit="1" customWidth="1"/>
    <col min="4" max="28" width="8.58203125" style="50" customWidth="1"/>
    <col min="29" max="29" width="8.58203125" style="51" customWidth="1"/>
    <col min="30" max="30" width="3.33203125" style="19" customWidth="1"/>
    <col min="31" max="16384" width="8.75" style="19"/>
  </cols>
  <sheetData>
    <row r="1" spans="1:29" ht="15" thickBot="1" x14ac:dyDescent="0.6">
      <c r="A1" s="230" t="s">
        <v>55</v>
      </c>
      <c r="B1" s="231"/>
      <c r="C1" s="232"/>
      <c r="D1" s="236" t="s">
        <v>12</v>
      </c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8"/>
      <c r="Q1" s="239" t="s">
        <v>13</v>
      </c>
      <c r="R1" s="240"/>
      <c r="S1" s="240"/>
      <c r="T1" s="240"/>
      <c r="U1" s="240"/>
      <c r="V1" s="240"/>
      <c r="W1" s="240"/>
      <c r="X1" s="240"/>
      <c r="Y1" s="240"/>
      <c r="Z1" s="240"/>
      <c r="AA1" s="240"/>
      <c r="AB1" s="240"/>
      <c r="AC1" s="241"/>
    </row>
    <row r="2" spans="1:29" ht="19.5" customHeight="1" thickTop="1" thickBot="1" x14ac:dyDescent="0.6">
      <c r="A2" s="233"/>
      <c r="B2" s="234"/>
      <c r="C2" s="235"/>
      <c r="D2" s="20" t="s">
        <v>0</v>
      </c>
      <c r="E2" s="21" t="s">
        <v>1</v>
      </c>
      <c r="F2" s="21" t="s">
        <v>2</v>
      </c>
      <c r="G2" s="21" t="s">
        <v>3</v>
      </c>
      <c r="H2" s="21" t="s">
        <v>4</v>
      </c>
      <c r="I2" s="21" t="s">
        <v>5</v>
      </c>
      <c r="J2" s="21" t="s">
        <v>6</v>
      </c>
      <c r="K2" s="21" t="s">
        <v>7</v>
      </c>
      <c r="L2" s="21" t="s">
        <v>8</v>
      </c>
      <c r="M2" s="21" t="s">
        <v>9</v>
      </c>
      <c r="N2" s="21" t="s">
        <v>10</v>
      </c>
      <c r="O2" s="22" t="s">
        <v>11</v>
      </c>
      <c r="P2" s="242" t="s">
        <v>52</v>
      </c>
      <c r="Q2" s="23" t="s">
        <v>0</v>
      </c>
      <c r="R2" s="24" t="s">
        <v>1</v>
      </c>
      <c r="S2" s="24" t="s">
        <v>2</v>
      </c>
      <c r="T2" s="24" t="s">
        <v>3</v>
      </c>
      <c r="U2" s="24" t="s">
        <v>4</v>
      </c>
      <c r="V2" s="24" t="s">
        <v>5</v>
      </c>
      <c r="W2" s="24" t="s">
        <v>6</v>
      </c>
      <c r="X2" s="24" t="s">
        <v>7</v>
      </c>
      <c r="Y2" s="24" t="s">
        <v>8</v>
      </c>
      <c r="Z2" s="24" t="s">
        <v>9</v>
      </c>
      <c r="AA2" s="24" t="s">
        <v>10</v>
      </c>
      <c r="AB2" s="25" t="s">
        <v>11</v>
      </c>
      <c r="AC2" s="245" t="s">
        <v>52</v>
      </c>
    </row>
    <row r="3" spans="1:29" ht="15" thickBot="1" x14ac:dyDescent="0.6">
      <c r="A3" s="248" t="s">
        <v>53</v>
      </c>
      <c r="B3" s="248"/>
      <c r="C3" s="248"/>
      <c r="D3" s="52">
        <f>'記入例（室外機）'!G14</f>
        <v>0</v>
      </c>
      <c r="E3" s="26">
        <f>'記入例（室外機）'!H14</f>
        <v>20</v>
      </c>
      <c r="F3" s="26">
        <f>'記入例（室外機）'!I14</f>
        <v>20</v>
      </c>
      <c r="G3" s="26">
        <f>'記入例（室外機）'!J14</f>
        <v>20</v>
      </c>
      <c r="H3" s="26">
        <f>'記入例（室外機）'!K14</f>
        <v>20</v>
      </c>
      <c r="I3" s="26">
        <f>'記入例（室外機）'!L14</f>
        <v>20</v>
      </c>
      <c r="J3" s="26">
        <f>'記入例（室外機）'!M14</f>
        <v>0</v>
      </c>
      <c r="K3" s="26">
        <f>'記入例（室外機）'!N14</f>
        <v>0</v>
      </c>
      <c r="L3" s="26">
        <f>'記入例（室外機）'!O14</f>
        <v>0</v>
      </c>
      <c r="M3" s="26">
        <f>'記入例（室外機）'!P14</f>
        <v>0</v>
      </c>
      <c r="N3" s="26">
        <f>'記入例（室外機）'!Q14</f>
        <v>0</v>
      </c>
      <c r="O3" s="27">
        <f>'記入例（室外機）'!R14</f>
        <v>0</v>
      </c>
      <c r="P3" s="243"/>
      <c r="Q3" s="27">
        <f>'記入例（室外機）'!G15</f>
        <v>5</v>
      </c>
      <c r="R3" s="27">
        <f>'記入例（室外機）'!H15</f>
        <v>0</v>
      </c>
      <c r="S3" s="27">
        <f>'記入例（室外機）'!I15</f>
        <v>0</v>
      </c>
      <c r="T3" s="27">
        <f>'記入例（室外機）'!J15</f>
        <v>0</v>
      </c>
      <c r="U3" s="27">
        <f>'記入例（室外機）'!K15</f>
        <v>0</v>
      </c>
      <c r="V3" s="27">
        <f>'記入例（室外機）'!L15</f>
        <v>0</v>
      </c>
      <c r="W3" s="27">
        <f>'記入例（室外機）'!M15</f>
        <v>5</v>
      </c>
      <c r="X3" s="27">
        <f>'記入例（室外機）'!N15</f>
        <v>20</v>
      </c>
      <c r="Y3" s="27">
        <f>'記入例（室外機）'!O15</f>
        <v>15</v>
      </c>
      <c r="Z3" s="27">
        <f>'記入例（室外機）'!P15</f>
        <v>20</v>
      </c>
      <c r="AA3" s="27">
        <f>'記入例（室外機）'!Q15</f>
        <v>20</v>
      </c>
      <c r="AB3" s="27">
        <f>'記入例（室外機）'!R15</f>
        <v>20</v>
      </c>
      <c r="AC3" s="246"/>
    </row>
    <row r="4" spans="1:29" ht="15" thickBot="1" x14ac:dyDescent="0.6">
      <c r="A4" s="248" t="s">
        <v>54</v>
      </c>
      <c r="B4" s="248"/>
      <c r="C4" s="248"/>
      <c r="D4" s="28">
        <v>18.600000000000001</v>
      </c>
      <c r="E4" s="29">
        <v>16.899999999999999</v>
      </c>
      <c r="F4" s="29">
        <v>23.8</v>
      </c>
      <c r="G4" s="29">
        <v>41.1</v>
      </c>
      <c r="H4" s="29">
        <v>43.5</v>
      </c>
      <c r="I4" s="29">
        <v>27.7</v>
      </c>
      <c r="J4" s="29">
        <v>13</v>
      </c>
      <c r="K4" s="29">
        <v>5.8</v>
      </c>
      <c r="L4" s="29">
        <v>0</v>
      </c>
      <c r="M4" s="29">
        <v>0</v>
      </c>
      <c r="N4" s="29">
        <v>0</v>
      </c>
      <c r="O4" s="30">
        <v>9.8000000000000007</v>
      </c>
      <c r="P4" s="243"/>
      <c r="Q4" s="31">
        <v>12.8</v>
      </c>
      <c r="R4" s="32">
        <v>15.5</v>
      </c>
      <c r="S4" s="32">
        <v>0</v>
      </c>
      <c r="T4" s="32">
        <v>0</v>
      </c>
      <c r="U4" s="32">
        <v>0</v>
      </c>
      <c r="V4" s="32">
        <v>0</v>
      </c>
      <c r="W4" s="32">
        <v>6.8</v>
      </c>
      <c r="X4" s="32">
        <v>16.600000000000001</v>
      </c>
      <c r="Y4" s="32">
        <v>31.6</v>
      </c>
      <c r="Z4" s="32">
        <v>42.5</v>
      </c>
      <c r="AA4" s="32">
        <v>36.700000000000003</v>
      </c>
      <c r="AB4" s="33">
        <v>29</v>
      </c>
      <c r="AC4" s="246"/>
    </row>
    <row r="5" spans="1:29" ht="15" thickBot="1" x14ac:dyDescent="0.6">
      <c r="A5" s="34" t="s">
        <v>48</v>
      </c>
      <c r="B5" s="34" t="s">
        <v>16</v>
      </c>
      <c r="C5" s="34" t="s">
        <v>49</v>
      </c>
      <c r="D5" s="249" t="s">
        <v>50</v>
      </c>
      <c r="E5" s="249"/>
      <c r="F5" s="249"/>
      <c r="G5" s="249"/>
      <c r="H5" s="249"/>
      <c r="I5" s="249"/>
      <c r="J5" s="249"/>
      <c r="K5" s="249"/>
      <c r="L5" s="249"/>
      <c r="M5" s="249"/>
      <c r="N5" s="249"/>
      <c r="O5" s="250"/>
      <c r="P5" s="244"/>
      <c r="Q5" s="251" t="s">
        <v>51</v>
      </c>
      <c r="R5" s="252"/>
      <c r="S5" s="252"/>
      <c r="T5" s="252"/>
      <c r="U5" s="252"/>
      <c r="V5" s="252"/>
      <c r="W5" s="252"/>
      <c r="X5" s="252"/>
      <c r="Y5" s="252"/>
      <c r="Z5" s="252"/>
      <c r="AA5" s="252"/>
      <c r="AB5" s="253"/>
      <c r="AC5" s="247"/>
    </row>
    <row r="6" spans="1:29" ht="18.75" customHeight="1" x14ac:dyDescent="0.55000000000000004">
      <c r="A6" s="35">
        <v>1</v>
      </c>
      <c r="B6" s="36" t="str">
        <f>'記入例（室外機）'!F$19</f>
        <v>１F事務室</v>
      </c>
      <c r="C6" s="37">
        <f>'記入例（室外機）'!F$42</f>
        <v>2</v>
      </c>
      <c r="D6" s="38">
        <f>D$3*$C6*D$4*0.01</f>
        <v>0</v>
      </c>
      <c r="E6" s="39">
        <f>E$3*$C6*E$4*0.01</f>
        <v>6.76</v>
      </c>
      <c r="F6" s="39">
        <f t="shared" ref="F6:O10" si="0">F$3*$C6*F$4*0.01</f>
        <v>9.52</v>
      </c>
      <c r="G6" s="39">
        <f t="shared" si="0"/>
        <v>16.440000000000001</v>
      </c>
      <c r="H6" s="39">
        <f t="shared" si="0"/>
        <v>17.400000000000002</v>
      </c>
      <c r="I6" s="39">
        <f t="shared" si="0"/>
        <v>11.08</v>
      </c>
      <c r="J6" s="39">
        <f t="shared" si="0"/>
        <v>0</v>
      </c>
      <c r="K6" s="39">
        <f t="shared" si="0"/>
        <v>0</v>
      </c>
      <c r="L6" s="39">
        <f t="shared" si="0"/>
        <v>0</v>
      </c>
      <c r="M6" s="39">
        <f t="shared" si="0"/>
        <v>0</v>
      </c>
      <c r="N6" s="39">
        <f t="shared" si="0"/>
        <v>0</v>
      </c>
      <c r="O6" s="40">
        <f t="shared" si="0"/>
        <v>0</v>
      </c>
      <c r="P6" s="41">
        <f t="shared" ref="P6:P10" si="1">SUM(D6:O6)</f>
        <v>61.2</v>
      </c>
      <c r="Q6" s="42">
        <f>Q$3*$C6*Q$4*0.01</f>
        <v>1.28</v>
      </c>
      <c r="R6" s="39">
        <f t="shared" ref="R6:AB10" si="2">R$3*$C6*R$4*0.01</f>
        <v>0</v>
      </c>
      <c r="S6" s="39">
        <f t="shared" si="2"/>
        <v>0</v>
      </c>
      <c r="T6" s="39">
        <f t="shared" si="2"/>
        <v>0</v>
      </c>
      <c r="U6" s="39">
        <f t="shared" si="2"/>
        <v>0</v>
      </c>
      <c r="V6" s="39">
        <f t="shared" si="2"/>
        <v>0</v>
      </c>
      <c r="W6" s="39">
        <f t="shared" si="2"/>
        <v>0.68</v>
      </c>
      <c r="X6" s="39">
        <f t="shared" si="2"/>
        <v>6.6400000000000006</v>
      </c>
      <c r="Y6" s="39">
        <f t="shared" si="2"/>
        <v>9.48</v>
      </c>
      <c r="Z6" s="39">
        <f t="shared" si="2"/>
        <v>17</v>
      </c>
      <c r="AA6" s="39">
        <f t="shared" si="2"/>
        <v>14.68</v>
      </c>
      <c r="AB6" s="40">
        <f t="shared" si="2"/>
        <v>11.6</v>
      </c>
      <c r="AC6" s="55">
        <f>SUM(Q6:AB6)</f>
        <v>61.36</v>
      </c>
    </row>
    <row r="7" spans="1:29" x14ac:dyDescent="0.55000000000000004">
      <c r="A7" s="43">
        <v>2</v>
      </c>
      <c r="B7" s="36" t="str">
        <f>'記入例（室外機）'!J$19</f>
        <v>２F会議室</v>
      </c>
      <c r="C7" s="37">
        <f>'記入例（室外機）'!J$42</f>
        <v>2</v>
      </c>
      <c r="D7" s="44">
        <f t="shared" ref="D7:E10" si="3">D$3*$C7*D$4*0.01</f>
        <v>0</v>
      </c>
      <c r="E7" s="45">
        <f t="shared" si="3"/>
        <v>6.76</v>
      </c>
      <c r="F7" s="45">
        <f t="shared" si="0"/>
        <v>9.52</v>
      </c>
      <c r="G7" s="45">
        <f t="shared" si="0"/>
        <v>16.440000000000001</v>
      </c>
      <c r="H7" s="45">
        <f t="shared" si="0"/>
        <v>17.400000000000002</v>
      </c>
      <c r="I7" s="45">
        <f t="shared" si="0"/>
        <v>11.08</v>
      </c>
      <c r="J7" s="45">
        <f t="shared" si="0"/>
        <v>0</v>
      </c>
      <c r="K7" s="45">
        <f t="shared" si="0"/>
        <v>0</v>
      </c>
      <c r="L7" s="45">
        <f t="shared" si="0"/>
        <v>0</v>
      </c>
      <c r="M7" s="45">
        <f t="shared" si="0"/>
        <v>0</v>
      </c>
      <c r="N7" s="45">
        <f t="shared" si="0"/>
        <v>0</v>
      </c>
      <c r="O7" s="46">
        <f t="shared" si="0"/>
        <v>0</v>
      </c>
      <c r="P7" s="47">
        <f t="shared" si="1"/>
        <v>61.2</v>
      </c>
      <c r="Q7" s="48">
        <f t="shared" ref="Q7:Q10" si="4">Q$3*$C7*Q$4*0.01</f>
        <v>1.28</v>
      </c>
      <c r="R7" s="45">
        <f t="shared" si="2"/>
        <v>0</v>
      </c>
      <c r="S7" s="45">
        <f t="shared" si="2"/>
        <v>0</v>
      </c>
      <c r="T7" s="45">
        <f t="shared" si="2"/>
        <v>0</v>
      </c>
      <c r="U7" s="45">
        <f t="shared" si="2"/>
        <v>0</v>
      </c>
      <c r="V7" s="45">
        <f t="shared" si="2"/>
        <v>0</v>
      </c>
      <c r="W7" s="45">
        <f t="shared" si="2"/>
        <v>0.68</v>
      </c>
      <c r="X7" s="45">
        <f t="shared" si="2"/>
        <v>6.6400000000000006</v>
      </c>
      <c r="Y7" s="45">
        <f t="shared" si="2"/>
        <v>9.48</v>
      </c>
      <c r="Z7" s="45">
        <f t="shared" si="2"/>
        <v>17</v>
      </c>
      <c r="AA7" s="45">
        <f t="shared" si="2"/>
        <v>14.68</v>
      </c>
      <c r="AB7" s="46">
        <f t="shared" si="2"/>
        <v>11.6</v>
      </c>
      <c r="AC7" s="56">
        <f>SUM(Q7:AB7)</f>
        <v>61.36</v>
      </c>
    </row>
    <row r="8" spans="1:29" x14ac:dyDescent="0.55000000000000004">
      <c r="A8" s="43">
        <v>3</v>
      </c>
      <c r="B8" s="36" t="str">
        <f>'記入例（室外機）'!N$19</f>
        <v>３F事務室</v>
      </c>
      <c r="C8" s="37">
        <f>'記入例（室外機）'!N$42</f>
        <v>2</v>
      </c>
      <c r="D8" s="44">
        <f t="shared" si="3"/>
        <v>0</v>
      </c>
      <c r="E8" s="45">
        <f t="shared" si="3"/>
        <v>6.76</v>
      </c>
      <c r="F8" s="45">
        <f t="shared" si="0"/>
        <v>9.52</v>
      </c>
      <c r="G8" s="45">
        <f t="shared" si="0"/>
        <v>16.440000000000001</v>
      </c>
      <c r="H8" s="45">
        <f t="shared" si="0"/>
        <v>17.400000000000002</v>
      </c>
      <c r="I8" s="45">
        <f t="shared" si="0"/>
        <v>11.08</v>
      </c>
      <c r="J8" s="45">
        <f t="shared" si="0"/>
        <v>0</v>
      </c>
      <c r="K8" s="45">
        <f t="shared" si="0"/>
        <v>0</v>
      </c>
      <c r="L8" s="45">
        <f t="shared" si="0"/>
        <v>0</v>
      </c>
      <c r="M8" s="45">
        <f t="shared" si="0"/>
        <v>0</v>
      </c>
      <c r="N8" s="45">
        <f t="shared" si="0"/>
        <v>0</v>
      </c>
      <c r="O8" s="46">
        <f t="shared" si="0"/>
        <v>0</v>
      </c>
      <c r="P8" s="47">
        <f t="shared" si="1"/>
        <v>61.2</v>
      </c>
      <c r="Q8" s="48">
        <f t="shared" si="4"/>
        <v>1.28</v>
      </c>
      <c r="R8" s="45">
        <f t="shared" si="2"/>
        <v>0</v>
      </c>
      <c r="S8" s="45">
        <f t="shared" si="2"/>
        <v>0</v>
      </c>
      <c r="T8" s="45">
        <f t="shared" si="2"/>
        <v>0</v>
      </c>
      <c r="U8" s="45">
        <f t="shared" si="2"/>
        <v>0</v>
      </c>
      <c r="V8" s="45">
        <f t="shared" si="2"/>
        <v>0</v>
      </c>
      <c r="W8" s="45">
        <f t="shared" si="2"/>
        <v>0.68</v>
      </c>
      <c r="X8" s="45">
        <f t="shared" si="2"/>
        <v>6.6400000000000006</v>
      </c>
      <c r="Y8" s="45">
        <f t="shared" si="2"/>
        <v>9.48</v>
      </c>
      <c r="Z8" s="45">
        <f t="shared" si="2"/>
        <v>17</v>
      </c>
      <c r="AA8" s="45">
        <f t="shared" si="2"/>
        <v>14.68</v>
      </c>
      <c r="AB8" s="46">
        <f t="shared" si="2"/>
        <v>11.6</v>
      </c>
      <c r="AC8" s="56">
        <f t="shared" ref="AC8:AC10" si="5">SUM(Q8:AB8)</f>
        <v>61.36</v>
      </c>
    </row>
    <row r="9" spans="1:29" x14ac:dyDescent="0.55000000000000004">
      <c r="A9" s="43">
        <v>4</v>
      </c>
      <c r="B9" s="36">
        <f>'記入例（室外機）'!R$19</f>
        <v>0</v>
      </c>
      <c r="C9" s="37">
        <f>'記入例（室外機）'!R$42</f>
        <v>0</v>
      </c>
      <c r="D9" s="44">
        <f t="shared" si="3"/>
        <v>0</v>
      </c>
      <c r="E9" s="45">
        <f t="shared" si="3"/>
        <v>0</v>
      </c>
      <c r="F9" s="45">
        <f t="shared" si="0"/>
        <v>0</v>
      </c>
      <c r="G9" s="45">
        <f t="shared" si="0"/>
        <v>0</v>
      </c>
      <c r="H9" s="45">
        <f t="shared" si="0"/>
        <v>0</v>
      </c>
      <c r="I9" s="45">
        <f t="shared" si="0"/>
        <v>0</v>
      </c>
      <c r="J9" s="45">
        <f t="shared" si="0"/>
        <v>0</v>
      </c>
      <c r="K9" s="45">
        <f t="shared" si="0"/>
        <v>0</v>
      </c>
      <c r="L9" s="45">
        <f t="shared" si="0"/>
        <v>0</v>
      </c>
      <c r="M9" s="45">
        <f t="shared" si="0"/>
        <v>0</v>
      </c>
      <c r="N9" s="45">
        <f t="shared" si="0"/>
        <v>0</v>
      </c>
      <c r="O9" s="46">
        <f t="shared" si="0"/>
        <v>0</v>
      </c>
      <c r="P9" s="47">
        <f t="shared" si="1"/>
        <v>0</v>
      </c>
      <c r="Q9" s="48">
        <f t="shared" si="4"/>
        <v>0</v>
      </c>
      <c r="R9" s="45">
        <f t="shared" si="2"/>
        <v>0</v>
      </c>
      <c r="S9" s="45">
        <f t="shared" si="2"/>
        <v>0</v>
      </c>
      <c r="T9" s="45">
        <f t="shared" si="2"/>
        <v>0</v>
      </c>
      <c r="U9" s="45">
        <f t="shared" si="2"/>
        <v>0</v>
      </c>
      <c r="V9" s="45">
        <f t="shared" si="2"/>
        <v>0</v>
      </c>
      <c r="W9" s="45">
        <f t="shared" si="2"/>
        <v>0</v>
      </c>
      <c r="X9" s="45">
        <f t="shared" si="2"/>
        <v>0</v>
      </c>
      <c r="Y9" s="45">
        <f t="shared" si="2"/>
        <v>0</v>
      </c>
      <c r="Z9" s="45">
        <f t="shared" si="2"/>
        <v>0</v>
      </c>
      <c r="AA9" s="45">
        <f t="shared" si="2"/>
        <v>0</v>
      </c>
      <c r="AB9" s="46">
        <f t="shared" si="2"/>
        <v>0</v>
      </c>
      <c r="AC9" s="56">
        <f t="shared" si="5"/>
        <v>0</v>
      </c>
    </row>
    <row r="10" spans="1:29" ht="15" thickBot="1" x14ac:dyDescent="0.6">
      <c r="A10" s="57">
        <v>5</v>
      </c>
      <c r="B10" s="64">
        <f>'記入例（室外機）'!V$19</f>
        <v>0</v>
      </c>
      <c r="C10" s="65">
        <f>'記入例（室外機）'!V$42</f>
        <v>0</v>
      </c>
      <c r="D10" s="58">
        <f t="shared" si="3"/>
        <v>0</v>
      </c>
      <c r="E10" s="59">
        <f t="shared" si="3"/>
        <v>0</v>
      </c>
      <c r="F10" s="59">
        <f t="shared" si="0"/>
        <v>0</v>
      </c>
      <c r="G10" s="59">
        <f t="shared" si="0"/>
        <v>0</v>
      </c>
      <c r="H10" s="59">
        <f t="shared" si="0"/>
        <v>0</v>
      </c>
      <c r="I10" s="59">
        <f t="shared" si="0"/>
        <v>0</v>
      </c>
      <c r="J10" s="59">
        <f t="shared" si="0"/>
        <v>0</v>
      </c>
      <c r="K10" s="59">
        <f t="shared" si="0"/>
        <v>0</v>
      </c>
      <c r="L10" s="59">
        <f t="shared" si="0"/>
        <v>0</v>
      </c>
      <c r="M10" s="59">
        <f t="shared" si="0"/>
        <v>0</v>
      </c>
      <c r="N10" s="59">
        <f t="shared" si="0"/>
        <v>0</v>
      </c>
      <c r="O10" s="60">
        <f t="shared" si="0"/>
        <v>0</v>
      </c>
      <c r="P10" s="61">
        <f t="shared" si="1"/>
        <v>0</v>
      </c>
      <c r="Q10" s="62">
        <f t="shared" si="4"/>
        <v>0</v>
      </c>
      <c r="R10" s="59">
        <f t="shared" si="2"/>
        <v>0</v>
      </c>
      <c r="S10" s="59">
        <f t="shared" si="2"/>
        <v>0</v>
      </c>
      <c r="T10" s="59">
        <f t="shared" si="2"/>
        <v>0</v>
      </c>
      <c r="U10" s="59">
        <f t="shared" si="2"/>
        <v>0</v>
      </c>
      <c r="V10" s="59">
        <f t="shared" si="2"/>
        <v>0</v>
      </c>
      <c r="W10" s="59">
        <f t="shared" si="2"/>
        <v>0</v>
      </c>
      <c r="X10" s="59">
        <f t="shared" si="2"/>
        <v>0</v>
      </c>
      <c r="Y10" s="59">
        <f t="shared" si="2"/>
        <v>0</v>
      </c>
      <c r="Z10" s="59">
        <f t="shared" si="2"/>
        <v>0</v>
      </c>
      <c r="AA10" s="59">
        <f t="shared" si="2"/>
        <v>0</v>
      </c>
      <c r="AB10" s="60">
        <f t="shared" si="2"/>
        <v>0</v>
      </c>
      <c r="AC10" s="63">
        <f t="shared" si="5"/>
        <v>0</v>
      </c>
    </row>
  </sheetData>
  <mergeCells count="9">
    <mergeCell ref="A1:C2"/>
    <mergeCell ref="D1:P1"/>
    <mergeCell ref="Q1:AC1"/>
    <mergeCell ref="P2:P5"/>
    <mergeCell ref="AC2:AC5"/>
    <mergeCell ref="A3:C3"/>
    <mergeCell ref="A4:C4"/>
    <mergeCell ref="D5:O5"/>
    <mergeCell ref="Q5:AB5"/>
  </mergeCells>
  <phoneticPr fontId="1"/>
  <pageMargins left="0.7" right="0.7" top="0.75" bottom="0.75" header="0.3" footer="0.3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11</vt:i4>
      </vt:variant>
    </vt:vector>
  </HeadingPairs>
  <TitlesOfParts>
    <vt:vector size="11" baseType="lpstr">
      <vt:lpstr>EHP空調入力シート（室外機）</vt:lpstr>
      <vt:lpstr>EHP空調入力シート（室内機）</vt:lpstr>
      <vt:lpstr>月間負荷相当運転日数計算（事務所）</vt:lpstr>
      <vt:lpstr>月間負荷相当運転日数計算（事務所） (3)</vt:lpstr>
      <vt:lpstr>CO2排出量削減量</vt:lpstr>
      <vt:lpstr>記入例（室外機）</vt:lpstr>
      <vt:lpstr>記入例（室内機）</vt:lpstr>
      <vt:lpstr>記入例（CO2排出量削減量）</vt:lpstr>
      <vt:lpstr>月間負荷相当運転日数計算（事務所） (2)</vt:lpstr>
      <vt:lpstr>月間負荷相当運転日数計算（事務所） (4)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2024-12-24T05:59:24Z</dcterms:modified>
</cp:coreProperties>
</file>